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480" windowHeight="11250" activeTab="0"/>
  </bookViews>
  <sheets>
    <sheet name="Pentathatlon U 18 Women" sheetId="1" r:id="rId1"/>
    <sheet name="60 m H" sheetId="2" r:id="rId2"/>
    <sheet name="High Jump" sheetId="3" r:id="rId3"/>
    <sheet name="Shot Put" sheetId="4" r:id="rId4"/>
    <sheet name="Long Jump" sheetId="5" r:id="rId5"/>
    <sheet name="800 m" sheetId="6" r:id="rId6"/>
  </sheets>
  <definedNames>
    <definedName name="augstums" localSheetId="2">'High Jump'!$A$1:$AL$9</definedName>
    <definedName name="mesana" localSheetId="4">'Long Jump'!$A$1:$N$8</definedName>
    <definedName name="mesana" localSheetId="3">'Shot Put'!$A$1:$N$8</definedName>
    <definedName name="_xlnm.Print_Titles" localSheetId="0">'Pentathatlon U 18 Women'!$1:$8</definedName>
    <definedName name="skries" localSheetId="1">'60 m H'!$A$1:$K$10</definedName>
    <definedName name="skries" localSheetId="5">'800 m'!$A$1:$K$10</definedName>
  </definedNames>
  <calcPr fullCalcOnLoad="1"/>
</workbook>
</file>

<file path=xl/sharedStrings.xml><?xml version="1.0" encoding="utf-8"?>
<sst xmlns="http://schemas.openxmlformats.org/spreadsheetml/2006/main" count="347" uniqueCount="40">
  <si>
    <t>3</t>
  </si>
  <si>
    <t>800 m</t>
  </si>
  <si>
    <t>Baltic Indoor Match for Combined Events</t>
  </si>
  <si>
    <t>Kuldiga</t>
  </si>
  <si>
    <t>60 m H</t>
  </si>
  <si>
    <t>Number</t>
  </si>
  <si>
    <t>Name</t>
  </si>
  <si>
    <t>Born</t>
  </si>
  <si>
    <t>Team</t>
  </si>
  <si>
    <t>Result</t>
  </si>
  <si>
    <t>Point</t>
  </si>
  <si>
    <t>High Jump</t>
  </si>
  <si>
    <t>Shot Put</t>
  </si>
  <si>
    <t>Long Jump</t>
  </si>
  <si>
    <t>LTU</t>
  </si>
  <si>
    <t>LAT</t>
  </si>
  <si>
    <t>EST</t>
  </si>
  <si>
    <t>Total</t>
  </si>
  <si>
    <t>LJ</t>
  </si>
  <si>
    <t>SP</t>
  </si>
  <si>
    <t>HJ</t>
  </si>
  <si>
    <t>11 January 2015</t>
  </si>
  <si>
    <t>Pentathatlon Women U 18</t>
  </si>
  <si>
    <t>Pentathatlon Women U18</t>
  </si>
  <si>
    <t>Marlēna Šarlote Jonāne</t>
  </si>
  <si>
    <t>Kristīne Deruma</t>
  </si>
  <si>
    <t>Megija Endžela Smirnova</t>
  </si>
  <si>
    <t>Dagnija Ciematniece</t>
  </si>
  <si>
    <t>Margit Kalk</t>
  </si>
  <si>
    <t>Pärl Eelma</t>
  </si>
  <si>
    <t>Suzy-Anett Aavik</t>
  </si>
  <si>
    <t>Marite Ennuste</t>
  </si>
  <si>
    <t>Sandra Alejūnaitė</t>
  </si>
  <si>
    <t>Miglė-Liepa Muraškaitė</t>
  </si>
  <si>
    <t>Agnietė Gumauskaitė</t>
  </si>
  <si>
    <t>Urtė Bačianskaitė</t>
  </si>
  <si>
    <t>DNF</t>
  </si>
  <si>
    <t>x</t>
  </si>
  <si>
    <t>-</t>
  </si>
  <si>
    <t>o</t>
  </si>
</sst>
</file>

<file path=xl/styles.xml><?xml version="1.0" encoding="utf-8"?>
<styleSheet xmlns="http://schemas.openxmlformats.org/spreadsheetml/2006/main">
  <numFmts count="3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Ls&quot;\ #,##0_);\(&quot;Ls&quot;\ #,##0\)"/>
    <numFmt numFmtId="165" formatCode="&quot;Ls&quot;\ #,##0_);[Red]\(&quot;Ls&quot;\ #,##0\)"/>
    <numFmt numFmtId="166" formatCode="&quot;Ls&quot;\ #,##0.00_);\(&quot;Ls&quot;\ #,##0.00\)"/>
    <numFmt numFmtId="167" formatCode="&quot;Ls&quot;\ #,##0.00_);[Red]\(&quot;Ls&quot;\ #,##0.00\)"/>
    <numFmt numFmtId="168" formatCode="_(&quot;Ls&quot;\ * #,##0_);_(&quot;Ls&quot;\ * \(#,##0\);_(&quot;Ls&quot;\ * &quot;-&quot;_);_(@_)"/>
    <numFmt numFmtId="169" formatCode="_(&quot;Ls&quot;\ * #,##0.00_);_(&quot;Ls&quot;\ * \(#,##0.00\);_(&quot;Ls&quot;\ * &quot;-&quot;??_);_(@_)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  <numFmt numFmtId="172" formatCode="0.0"/>
    <numFmt numFmtId="173" formatCode="_-&quot;IRL&quot;* #,##0_-;\-&quot;IRL&quot;* #,##0_-;_-&quot;IRL&quot;* &quot;-&quot;_-;_-@_-"/>
    <numFmt numFmtId="174" formatCode="_-&quot;IRL&quot;* #,##0.00_-;\-&quot;IRL&quot;* #,##0.00_-;_-&quot;IRL&quot;* &quot;-&quot;??_-;_-@_-"/>
    <numFmt numFmtId="175" formatCode="#,##0;\-#,##0;&quot;-&quot;"/>
    <numFmt numFmtId="176" formatCode="#,##0.00;\-#,##0.00;&quot;-&quot;"/>
    <numFmt numFmtId="177" formatCode="#,##0%;\-#,##0%;&quot;- &quot;"/>
    <numFmt numFmtId="178" formatCode="#,##0.0%;\-#,##0.0%;&quot;- &quot;"/>
    <numFmt numFmtId="179" formatCode="#,##0.00%;\-#,##0.00%;&quot;- &quot;"/>
    <numFmt numFmtId="180" formatCode="#,##0.0;\-#,##0.0;&quot;-&quot;"/>
    <numFmt numFmtId="181" formatCode="\ \ @"/>
    <numFmt numFmtId="182" formatCode="\ \ \ \ @"/>
    <numFmt numFmtId="183" formatCode="[Red]0%;[Red]\(0%\)"/>
    <numFmt numFmtId="184" formatCode="0%;\(0%\)"/>
    <numFmt numFmtId="185" formatCode="[$-426]dddd\,\ yyyy&quot;. gada &quot;d\.\ mmmm"/>
    <numFmt numFmtId="186" formatCode="dd\.mm\.yy"/>
    <numFmt numFmtId="187" formatCode="mm:ss.00"/>
    <numFmt numFmtId="188" formatCode="&quot;Ls&quot;\ #,##0.00"/>
    <numFmt numFmtId="189" formatCode="dd/mm/yy"/>
  </numFmts>
  <fonts count="72">
    <font>
      <sz val="10"/>
      <name val="Arial"/>
      <family val="0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sz val="10"/>
      <color indexed="14"/>
      <name val="Arial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sz val="10"/>
      <name val="Times New Roman Baltic"/>
      <family val="1"/>
    </font>
    <font>
      <b/>
      <sz val="16"/>
      <name val="Times New Roman Baltic"/>
      <family val="1"/>
    </font>
    <font>
      <b/>
      <sz val="10"/>
      <name val="Times New Roman Baltic"/>
      <family val="1"/>
    </font>
    <font>
      <b/>
      <sz val="12"/>
      <name val="Times New Roman Baltic"/>
      <family val="1"/>
    </font>
    <font>
      <b/>
      <sz val="14"/>
      <name val="Times New Roman Baltic"/>
      <family val="1"/>
    </font>
    <font>
      <sz val="11"/>
      <name val="Arial"/>
      <family val="2"/>
    </font>
    <font>
      <sz val="11"/>
      <name val="Times New Roman Baltic"/>
      <family val="1"/>
    </font>
    <font>
      <sz val="16"/>
      <name val="Times New Roman Baltic"/>
      <family val="1"/>
    </font>
    <font>
      <b/>
      <i/>
      <sz val="14"/>
      <name val="Times New Roman Baltic"/>
      <family val="1"/>
    </font>
    <font>
      <b/>
      <i/>
      <sz val="12"/>
      <name val="Times New Roman Baltic"/>
      <family val="1"/>
    </font>
    <font>
      <sz val="12"/>
      <name val="Times New Roman Baltic"/>
      <family val="0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i/>
      <sz val="10"/>
      <color indexed="9"/>
      <name val="Arial"/>
      <family val="2"/>
    </font>
    <font>
      <i/>
      <sz val="10"/>
      <name val="Arial"/>
      <family val="2"/>
    </font>
    <font>
      <sz val="11"/>
      <color indexed="9"/>
      <name val="Arial"/>
      <family val="2"/>
    </font>
    <font>
      <b/>
      <sz val="12"/>
      <color indexed="9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175" fontId="1" fillId="0" borderId="0" applyFill="0" applyBorder="0" applyAlignment="0">
      <protection/>
    </xf>
    <xf numFmtId="176" fontId="1" fillId="0" borderId="0" applyFill="0" applyBorder="0" applyAlignment="0">
      <protection/>
    </xf>
    <xf numFmtId="177" fontId="1" fillId="0" borderId="0" applyFill="0" applyBorder="0" applyAlignment="0">
      <protection/>
    </xf>
    <xf numFmtId="178" fontId="1" fillId="0" borderId="0" applyFill="0" applyBorder="0" applyAlignment="0">
      <protection/>
    </xf>
    <xf numFmtId="179" fontId="1" fillId="0" borderId="0" applyFill="0" applyBorder="0" applyAlignment="0">
      <protection/>
    </xf>
    <xf numFmtId="175" fontId="1" fillId="0" borderId="0" applyFill="0" applyBorder="0" applyAlignment="0">
      <protection/>
    </xf>
    <xf numFmtId="180" fontId="1" fillId="0" borderId="0" applyFill="0" applyBorder="0" applyAlignment="0">
      <protection/>
    </xf>
    <xf numFmtId="176" fontId="1" fillId="0" borderId="0" applyFill="0" applyBorder="0" applyAlignment="0">
      <protection/>
    </xf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4" fontId="1" fillId="0" borderId="0" applyFill="0" applyBorder="0" applyAlignment="0"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2" fillId="0" borderId="0" applyFill="0" applyBorder="0" applyAlignment="0">
      <protection/>
    </xf>
    <xf numFmtId="176" fontId="2" fillId="0" borderId="0" applyFill="0" applyBorder="0" applyAlignment="0">
      <protection/>
    </xf>
    <xf numFmtId="175" fontId="2" fillId="0" borderId="0" applyFill="0" applyBorder="0" applyAlignment="0">
      <protection/>
    </xf>
    <xf numFmtId="180" fontId="2" fillId="0" borderId="0" applyFill="0" applyBorder="0" applyAlignment="0">
      <protection/>
    </xf>
    <xf numFmtId="176" fontId="2" fillId="0" borderId="0" applyFill="0" applyBorder="0" applyAlignment="0">
      <protection/>
    </xf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38" fontId="3" fillId="30" borderId="0" applyNumberFormat="0" applyBorder="0" applyAlignment="0" applyProtection="0"/>
    <xf numFmtId="0" fontId="4" fillId="0" borderId="3" applyNumberFormat="0" applyAlignment="0" applyProtection="0"/>
    <xf numFmtId="0" fontId="4" fillId="0" borderId="4">
      <alignment horizontal="left" vertical="center"/>
      <protection/>
    </xf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1" fillId="31" borderId="1" applyNumberFormat="0" applyAlignment="0" applyProtection="0"/>
    <xf numFmtId="10" fontId="3" fillId="32" borderId="8" applyNumberFormat="0" applyBorder="0" applyAlignment="0" applyProtection="0"/>
    <xf numFmtId="175" fontId="6" fillId="0" borderId="0" applyFill="0" applyBorder="0" applyAlignment="0">
      <protection/>
    </xf>
    <xf numFmtId="176" fontId="6" fillId="0" borderId="0" applyFill="0" applyBorder="0" applyAlignment="0">
      <protection/>
    </xf>
    <xf numFmtId="175" fontId="6" fillId="0" borderId="0" applyFill="0" applyBorder="0" applyAlignment="0">
      <protection/>
    </xf>
    <xf numFmtId="180" fontId="6" fillId="0" borderId="0" applyFill="0" applyBorder="0" applyAlignment="0">
      <protection/>
    </xf>
    <xf numFmtId="176" fontId="6" fillId="0" borderId="0" applyFill="0" applyBorder="0" applyAlignment="0">
      <protection/>
    </xf>
    <xf numFmtId="0" fontId="62" fillId="0" borderId="9" applyNumberFormat="0" applyFill="0" applyAlignment="0" applyProtection="0"/>
    <xf numFmtId="0" fontId="63" fillId="33" borderId="0" applyNumberFormat="0" applyBorder="0" applyAlignment="0" applyProtection="0"/>
    <xf numFmtId="183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4" borderId="10" applyNumberFormat="0" applyFont="0" applyAlignment="0" applyProtection="0"/>
    <xf numFmtId="0" fontId="64" fillId="27" borderId="11" applyNumberFormat="0" applyAlignment="0" applyProtection="0"/>
    <xf numFmtId="0" fontId="51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75" fontId="8" fillId="0" borderId="0" applyFill="0" applyBorder="0" applyAlignment="0">
      <protection/>
    </xf>
    <xf numFmtId="176" fontId="8" fillId="0" borderId="0" applyFill="0" applyBorder="0" applyAlignment="0">
      <protection/>
    </xf>
    <xf numFmtId="175" fontId="8" fillId="0" borderId="0" applyFill="0" applyBorder="0" applyAlignment="0">
      <protection/>
    </xf>
    <xf numFmtId="180" fontId="8" fillId="0" borderId="0" applyFill="0" applyBorder="0" applyAlignment="0">
      <protection/>
    </xf>
    <xf numFmtId="176" fontId="8" fillId="0" borderId="0" applyFill="0" applyBorder="0" applyAlignment="0">
      <protection/>
    </xf>
    <xf numFmtId="49" fontId="1" fillId="0" borderId="0" applyFill="0" applyBorder="0" applyAlignment="0">
      <protection/>
    </xf>
    <xf numFmtId="181" fontId="1" fillId="0" borderId="0" applyFill="0" applyBorder="0" applyAlignment="0">
      <protection/>
    </xf>
    <xf numFmtId="182" fontId="1" fillId="0" borderId="0" applyFill="0" applyBorder="0" applyAlignment="0">
      <protection/>
    </xf>
    <xf numFmtId="0" fontId="65" fillId="0" borderId="0" applyNumberFormat="0" applyFill="0" applyBorder="0" applyAlignment="0" applyProtection="0"/>
    <xf numFmtId="0" fontId="66" fillId="0" borderId="12" applyNumberFormat="0" applyFill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7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9" fillId="0" borderId="0" xfId="84" applyFont="1">
      <alignment/>
      <protection/>
    </xf>
    <xf numFmtId="49" fontId="10" fillId="0" borderId="0" xfId="84" applyNumberFormat="1" applyFont="1" applyAlignment="1">
      <alignment horizontal="center"/>
      <protection/>
    </xf>
    <xf numFmtId="49" fontId="9" fillId="0" borderId="0" xfId="84" applyNumberFormat="1" applyFont="1" applyAlignment="1">
      <alignment horizontal="center"/>
      <protection/>
    </xf>
    <xf numFmtId="0" fontId="11" fillId="0" borderId="0" xfId="84" applyFont="1" applyAlignment="1">
      <alignment horizontal="center"/>
      <protection/>
    </xf>
    <xf numFmtId="0" fontId="9" fillId="0" borderId="0" xfId="84" applyFont="1" applyAlignment="1">
      <alignment horizontal="left"/>
      <protection/>
    </xf>
    <xf numFmtId="0" fontId="9" fillId="0" borderId="0" xfId="84" applyFont="1" applyAlignment="1">
      <alignment horizontal="center"/>
      <protection/>
    </xf>
    <xf numFmtId="2" fontId="9" fillId="0" borderId="0" xfId="84" applyNumberFormat="1" applyFont="1" applyAlignment="1">
      <alignment horizontal="center"/>
      <protection/>
    </xf>
    <xf numFmtId="20" fontId="9" fillId="0" borderId="0" xfId="84" applyNumberFormat="1" applyFont="1">
      <alignment/>
      <protection/>
    </xf>
    <xf numFmtId="0" fontId="13" fillId="0" borderId="0" xfId="84" applyFont="1" applyAlignment="1">
      <alignment horizontal="left"/>
      <protection/>
    </xf>
    <xf numFmtId="0" fontId="9" fillId="0" borderId="0" xfId="84" applyFont="1" applyBorder="1">
      <alignment/>
      <protection/>
    </xf>
    <xf numFmtId="49" fontId="13" fillId="0" borderId="0" xfId="84" applyNumberFormat="1" applyFont="1" applyBorder="1" applyAlignment="1">
      <alignment horizontal="center"/>
      <protection/>
    </xf>
    <xf numFmtId="0" fontId="9" fillId="0" borderId="0" xfId="84" applyFont="1" applyAlignment="1">
      <alignment horizontal="right"/>
      <protection/>
    </xf>
    <xf numFmtId="0" fontId="14" fillId="0" borderId="0" xfId="84" applyFont="1">
      <alignment/>
      <protection/>
    </xf>
    <xf numFmtId="0" fontId="1" fillId="0" borderId="8" xfId="86" applyFont="1" applyFill="1" applyBorder="1" applyAlignment="1">
      <alignment/>
      <protection/>
    </xf>
    <xf numFmtId="0" fontId="14" fillId="0" borderId="8" xfId="84" applyFont="1" applyBorder="1">
      <alignment/>
      <protection/>
    </xf>
    <xf numFmtId="186" fontId="9" fillId="0" borderId="0" xfId="84" applyNumberFormat="1" applyFont="1" applyAlignment="1">
      <alignment horizontal="center"/>
      <protection/>
    </xf>
    <xf numFmtId="0" fontId="9" fillId="0" borderId="0" xfId="84" applyFont="1" applyFill="1">
      <alignment/>
      <protection/>
    </xf>
    <xf numFmtId="0" fontId="16" fillId="0" borderId="0" xfId="84" applyFont="1" applyFill="1">
      <alignment/>
      <protection/>
    </xf>
    <xf numFmtId="0" fontId="18" fillId="0" borderId="0" xfId="84" applyFont="1" applyAlignment="1">
      <alignment horizontal="center"/>
      <protection/>
    </xf>
    <xf numFmtId="0" fontId="9" fillId="0" borderId="0" xfId="84" applyFont="1" applyFill="1" applyAlignment="1">
      <alignment horizontal="center" vertical="center" wrapText="1"/>
      <protection/>
    </xf>
    <xf numFmtId="0" fontId="9" fillId="0" borderId="0" xfId="84" applyFont="1" applyFill="1" applyAlignment="1">
      <alignment horizontal="center" vertical="center"/>
      <protection/>
    </xf>
    <xf numFmtId="0" fontId="9" fillId="0" borderId="0" xfId="84" applyFont="1" applyAlignment="1">
      <alignment horizontal="center" vertical="center"/>
      <protection/>
    </xf>
    <xf numFmtId="0" fontId="9" fillId="0" borderId="0" xfId="84" applyFont="1" applyAlignment="1">
      <alignment wrapText="1"/>
      <protection/>
    </xf>
    <xf numFmtId="0" fontId="9" fillId="0" borderId="0" xfId="84" applyFont="1" applyAlignment="1">
      <alignment horizontal="center" vertical="top" wrapText="1"/>
      <protection/>
    </xf>
    <xf numFmtId="20" fontId="9" fillId="0" borderId="0" xfId="84" applyNumberFormat="1" applyFont="1" applyAlignment="1">
      <alignment horizontal="center" vertical="top" wrapText="1"/>
      <protection/>
    </xf>
    <xf numFmtId="0" fontId="9" fillId="0" borderId="0" xfId="84" applyFont="1" applyAlignment="1">
      <alignment/>
      <protection/>
    </xf>
    <xf numFmtId="2" fontId="9" fillId="0" borderId="0" xfId="84" applyNumberFormat="1" applyFont="1" applyAlignment="1">
      <alignment/>
      <protection/>
    </xf>
    <xf numFmtId="20" fontId="9" fillId="0" borderId="0" xfId="84" applyNumberFormat="1" applyFont="1" applyAlignment="1">
      <alignment/>
      <protection/>
    </xf>
    <xf numFmtId="186" fontId="9" fillId="0" borderId="0" xfId="84" applyNumberFormat="1" applyFont="1" applyAlignment="1">
      <alignment horizontal="center" vertical="top" wrapText="1"/>
      <protection/>
    </xf>
    <xf numFmtId="0" fontId="9" fillId="0" borderId="0" xfId="84" applyFont="1" applyFill="1" applyAlignment="1">
      <alignment/>
      <protection/>
    </xf>
    <xf numFmtId="0" fontId="15" fillId="0" borderId="0" xfId="84" applyFont="1" applyFill="1" applyAlignment="1">
      <alignment horizontal="center" vertical="center"/>
      <protection/>
    </xf>
    <xf numFmtId="49" fontId="11" fillId="0" borderId="0" xfId="84" applyNumberFormat="1" applyFont="1" applyBorder="1" applyAlignment="1">
      <alignment horizontal="center" vertical="center"/>
      <protection/>
    </xf>
    <xf numFmtId="0" fontId="20" fillId="0" borderId="0" xfId="0" applyFont="1" applyFill="1" applyAlignment="1">
      <alignment/>
    </xf>
    <xf numFmtId="20" fontId="12" fillId="0" borderId="0" xfId="84" applyNumberFormat="1" applyFont="1" applyBorder="1" applyAlignment="1">
      <alignment/>
      <protection/>
    </xf>
    <xf numFmtId="0" fontId="12" fillId="0" borderId="0" xfId="84" applyFont="1" applyBorder="1" applyAlignment="1">
      <alignment/>
      <protection/>
    </xf>
    <xf numFmtId="0" fontId="22" fillId="0" borderId="13" xfId="84" applyFont="1" applyBorder="1" applyAlignment="1">
      <alignment horizontal="center" vertical="center" wrapText="1"/>
      <protection/>
    </xf>
    <xf numFmtId="2" fontId="22" fillId="0" borderId="13" xfId="84" applyNumberFormat="1" applyFont="1" applyBorder="1" applyAlignment="1">
      <alignment horizontal="center" vertical="center" wrapText="1"/>
      <protection/>
    </xf>
    <xf numFmtId="49" fontId="22" fillId="0" borderId="13" xfId="84" applyNumberFormat="1" applyFont="1" applyBorder="1" applyAlignment="1">
      <alignment horizontal="center" vertical="center" wrapText="1"/>
      <protection/>
    </xf>
    <xf numFmtId="0" fontId="23" fillId="0" borderId="8" xfId="84" applyFont="1" applyBorder="1" applyAlignment="1">
      <alignment horizontal="center"/>
      <protection/>
    </xf>
    <xf numFmtId="49" fontId="12" fillId="0" borderId="0" xfId="84" applyNumberFormat="1" applyFont="1" applyBorder="1" applyAlignment="1">
      <alignment/>
      <protection/>
    </xf>
    <xf numFmtId="187" fontId="14" fillId="0" borderId="8" xfId="84" applyNumberFormat="1" applyFont="1" applyBorder="1" applyAlignment="1">
      <alignment horizontal="center"/>
      <protection/>
    </xf>
    <xf numFmtId="47" fontId="24" fillId="35" borderId="0" xfId="0" applyNumberFormat="1" applyFont="1" applyFill="1" applyAlignment="1">
      <alignment horizontal="center" vertical="center"/>
    </xf>
    <xf numFmtId="0" fontId="17" fillId="0" borderId="0" xfId="84" applyFont="1" applyAlignment="1">
      <alignment/>
      <protection/>
    </xf>
    <xf numFmtId="20" fontId="19" fillId="0" borderId="0" xfId="84" applyNumberFormat="1" applyFont="1" applyBorder="1" applyAlignment="1">
      <alignment/>
      <protection/>
    </xf>
    <xf numFmtId="0" fontId="19" fillId="0" borderId="0" xfId="84" applyFont="1" applyBorder="1" applyAlignment="1">
      <alignment/>
      <protection/>
    </xf>
    <xf numFmtId="49" fontId="12" fillId="0" borderId="0" xfId="84" applyNumberFormat="1" applyFont="1" applyBorder="1" applyAlignment="1">
      <alignment/>
      <protection/>
    </xf>
    <xf numFmtId="0" fontId="22" fillId="0" borderId="14" xfId="84" applyFont="1" applyBorder="1" applyAlignment="1">
      <alignment horizontal="center" vertical="center" wrapText="1"/>
      <protection/>
    </xf>
    <xf numFmtId="0" fontId="11" fillId="0" borderId="14" xfId="84" applyFont="1" applyBorder="1" applyAlignment="1">
      <alignment horizontal="center" vertical="center" wrapText="1"/>
      <protection/>
    </xf>
    <xf numFmtId="0" fontId="1" fillId="0" borderId="8" xfId="86" applyFont="1" applyFill="1" applyBorder="1" applyAlignment="1">
      <alignment horizontal="left"/>
      <protection/>
    </xf>
    <xf numFmtId="0" fontId="1" fillId="0" borderId="8" xfId="86" applyFont="1" applyFill="1" applyBorder="1" applyAlignment="1">
      <alignment/>
      <protection/>
    </xf>
    <xf numFmtId="0" fontId="14" fillId="0" borderId="8" xfId="84" applyFont="1" applyBorder="1">
      <alignment/>
      <protection/>
    </xf>
    <xf numFmtId="0" fontId="14" fillId="0" borderId="8" xfId="84" applyFont="1" applyBorder="1" applyAlignment="1">
      <alignment horizontal="center"/>
      <protection/>
    </xf>
    <xf numFmtId="0" fontId="25" fillId="0" borderId="15" xfId="86" applyFont="1" applyFill="1" applyBorder="1" applyAlignment="1">
      <alignment horizontal="left" vertical="center"/>
      <protection/>
    </xf>
    <xf numFmtId="0" fontId="25" fillId="0" borderId="8" xfId="86" applyFont="1" applyFill="1" applyBorder="1" applyAlignment="1">
      <alignment horizontal="left" vertical="center"/>
      <protection/>
    </xf>
    <xf numFmtId="0" fontId="23" fillId="0" borderId="15" xfId="84" applyFont="1" applyFill="1" applyBorder="1" applyAlignment="1">
      <alignment horizontal="center"/>
      <protection/>
    </xf>
    <xf numFmtId="0" fontId="9" fillId="0" borderId="0" xfId="84" applyFont="1" applyFill="1" applyBorder="1">
      <alignment/>
      <protection/>
    </xf>
    <xf numFmtId="0" fontId="16" fillId="0" borderId="0" xfId="84" applyFont="1" applyBorder="1" applyAlignment="1">
      <alignment horizontal="center"/>
      <protection/>
    </xf>
    <xf numFmtId="9" fontId="16" fillId="0" borderId="0" xfId="90" applyFont="1" applyBorder="1" applyAlignment="1">
      <alignment horizontal="center"/>
    </xf>
    <xf numFmtId="2" fontId="13" fillId="0" borderId="0" xfId="84" applyNumberFormat="1" applyFont="1" applyBorder="1" applyAlignment="1">
      <alignment horizontal="center"/>
      <protection/>
    </xf>
    <xf numFmtId="2" fontId="16" fillId="0" borderId="0" xfId="84" applyNumberFormat="1" applyFont="1" applyBorder="1" applyAlignment="1">
      <alignment horizontal="center"/>
      <protection/>
    </xf>
    <xf numFmtId="0" fontId="16" fillId="0" borderId="0" xfId="84" applyFont="1" applyFill="1" applyBorder="1">
      <alignment/>
      <protection/>
    </xf>
    <xf numFmtId="2" fontId="14" fillId="0" borderId="8" xfId="84" applyNumberFormat="1" applyFont="1" applyBorder="1" applyAlignment="1">
      <alignment horizontal="center"/>
      <protection/>
    </xf>
    <xf numFmtId="49" fontId="23" fillId="0" borderId="8" xfId="84" applyNumberFormat="1" applyFont="1" applyBorder="1" applyAlignment="1">
      <alignment horizontal="center" vertical="center"/>
      <protection/>
    </xf>
    <xf numFmtId="49" fontId="14" fillId="0" borderId="8" xfId="84" applyNumberFormat="1" applyFont="1" applyBorder="1" applyAlignment="1">
      <alignment horizontal="center" vertical="center"/>
      <protection/>
    </xf>
    <xf numFmtId="49" fontId="22" fillId="0" borderId="16" xfId="84" applyNumberFormat="1" applyFont="1" applyBorder="1" applyAlignment="1">
      <alignment horizontal="left" vertical="center" wrapText="1"/>
      <protection/>
    </xf>
    <xf numFmtId="0" fontId="22" fillId="0" borderId="16" xfId="84" applyFont="1" applyBorder="1" applyAlignment="1">
      <alignment horizontal="center" vertical="center" wrapText="1"/>
      <protection/>
    </xf>
    <xf numFmtId="2" fontId="22" fillId="0" borderId="16" xfId="84" applyNumberFormat="1" applyFont="1" applyBorder="1" applyAlignment="1">
      <alignment horizontal="center" vertical="center" wrapText="1"/>
      <protection/>
    </xf>
    <xf numFmtId="0" fontId="26" fillId="0" borderId="0" xfId="0" applyFont="1" applyAlignment="1">
      <alignment horizontal="center"/>
    </xf>
    <xf numFmtId="0" fontId="0" fillId="0" borderId="0" xfId="0" applyFont="1" applyAlignment="1">
      <alignment/>
    </xf>
    <xf numFmtId="0" fontId="26" fillId="0" borderId="8" xfId="0" applyFont="1" applyBorder="1" applyAlignment="1">
      <alignment horizontal="center"/>
    </xf>
    <xf numFmtId="2" fontId="14" fillId="0" borderId="15" xfId="84" applyNumberFormat="1" applyFont="1" applyBorder="1" applyAlignment="1">
      <alignment horizontal="center"/>
      <protection/>
    </xf>
    <xf numFmtId="0" fontId="14" fillId="0" borderId="17" xfId="84" applyFont="1" applyBorder="1" applyAlignment="1">
      <alignment horizontal="left" vertical="top" wrapText="1"/>
      <protection/>
    </xf>
    <xf numFmtId="0" fontId="14" fillId="0" borderId="4" xfId="84" applyFont="1" applyBorder="1" applyAlignment="1">
      <alignment horizontal="left" vertical="top" wrapText="1"/>
      <protection/>
    </xf>
    <xf numFmtId="0" fontId="14" fillId="0" borderId="18" xfId="84" applyFont="1" applyBorder="1" applyAlignment="1">
      <alignment horizontal="left" vertical="top" wrapText="1"/>
      <protection/>
    </xf>
    <xf numFmtId="0" fontId="14" fillId="0" borderId="4" xfId="84" applyFont="1" applyBorder="1" applyAlignment="1">
      <alignment horizontal="left" vertical="center"/>
      <protection/>
    </xf>
    <xf numFmtId="0" fontId="14" fillId="0" borderId="18" xfId="84" applyFont="1" applyBorder="1" applyAlignment="1">
      <alignment horizontal="left" vertical="center"/>
      <protection/>
    </xf>
    <xf numFmtId="0" fontId="14" fillId="0" borderId="17" xfId="84" applyFont="1" applyBorder="1" applyAlignment="1">
      <alignment horizontal="left" vertical="center"/>
      <protection/>
    </xf>
    <xf numFmtId="0" fontId="14" fillId="0" borderId="17" xfId="84" applyFont="1" applyBorder="1" applyAlignment="1">
      <alignment horizontal="left"/>
      <protection/>
    </xf>
    <xf numFmtId="0" fontId="14" fillId="0" borderId="4" xfId="84" applyFont="1" applyBorder="1" applyAlignment="1">
      <alignment horizontal="left"/>
      <protection/>
    </xf>
    <xf numFmtId="0" fontId="14" fillId="0" borderId="18" xfId="84" applyFont="1" applyBorder="1" applyAlignment="1">
      <alignment horizontal="left"/>
      <protection/>
    </xf>
    <xf numFmtId="2" fontId="25" fillId="0" borderId="15" xfId="86" applyNumberFormat="1" applyFont="1" applyFill="1" applyBorder="1" applyAlignment="1">
      <alignment horizontal="center"/>
      <protection/>
    </xf>
    <xf numFmtId="2" fontId="25" fillId="0" borderId="8" xfId="86" applyNumberFormat="1" applyFont="1" applyFill="1" applyBorder="1" applyAlignment="1">
      <alignment horizontal="center"/>
      <protection/>
    </xf>
    <xf numFmtId="1" fontId="14" fillId="0" borderId="8" xfId="84" applyNumberFormat="1" applyFont="1" applyBorder="1" applyAlignment="1">
      <alignment horizontal="center"/>
      <protection/>
    </xf>
    <xf numFmtId="0" fontId="0" fillId="0" borderId="0" xfId="0" applyFill="1" applyAlignment="1">
      <alignment/>
    </xf>
    <xf numFmtId="0" fontId="2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7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1" fontId="24" fillId="0" borderId="0" xfId="0" applyNumberFormat="1" applyFont="1" applyFill="1" applyAlignment="1">
      <alignment horizontal="center"/>
    </xf>
    <xf numFmtId="47" fontId="0" fillId="0" borderId="0" xfId="0" applyNumberFormat="1" applyFill="1" applyAlignment="1">
      <alignment/>
    </xf>
    <xf numFmtId="1" fontId="22" fillId="0" borderId="0" xfId="0" applyNumberFormat="1" applyFont="1" applyFill="1" applyAlignment="1">
      <alignment horizontal="center"/>
    </xf>
    <xf numFmtId="1" fontId="26" fillId="0" borderId="0" xfId="0" applyNumberFormat="1" applyFont="1" applyFill="1" applyAlignment="1">
      <alignment horizontal="center"/>
    </xf>
    <xf numFmtId="1" fontId="27" fillId="0" borderId="0" xfId="0" applyNumberFormat="1" applyFont="1" applyFill="1" applyBorder="1" applyAlignment="1">
      <alignment horizontal="center"/>
    </xf>
    <xf numFmtId="0" fontId="0" fillId="0" borderId="0" xfId="85" applyFont="1" applyFill="1" applyBorder="1" applyAlignment="1">
      <alignment horizontal="center"/>
      <protection/>
    </xf>
    <xf numFmtId="1" fontId="28" fillId="0" borderId="0" xfId="0" applyNumberFormat="1" applyFont="1" applyFill="1" applyAlignment="1">
      <alignment horizontal="center"/>
    </xf>
    <xf numFmtId="47" fontId="29" fillId="0" borderId="0" xfId="0" applyNumberFormat="1" applyFont="1" applyFill="1" applyBorder="1" applyAlignment="1">
      <alignment horizontal="center"/>
    </xf>
    <xf numFmtId="172" fontId="29" fillId="0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0" fontId="0" fillId="0" borderId="0" xfId="0" applyFont="1" applyAlignment="1">
      <alignment/>
    </xf>
    <xf numFmtId="1" fontId="30" fillId="0" borderId="0" xfId="0" applyNumberFormat="1" applyFont="1" applyFill="1" applyBorder="1" applyAlignment="1">
      <alignment horizontal="center"/>
    </xf>
    <xf numFmtId="187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87" fontId="0" fillId="0" borderId="0" xfId="0" applyNumberFormat="1" applyFill="1" applyBorder="1" applyAlignment="1">
      <alignment horizontal="center"/>
    </xf>
    <xf numFmtId="1" fontId="24" fillId="0" borderId="0" xfId="0" applyNumberFormat="1" applyFont="1" applyFill="1" applyAlignment="1">
      <alignment/>
    </xf>
    <xf numFmtId="1" fontId="31" fillId="0" borderId="0" xfId="0" applyNumberFormat="1" applyFont="1" applyFill="1" applyAlignment="1">
      <alignment horizontal="center"/>
    </xf>
    <xf numFmtId="1" fontId="23" fillId="0" borderId="0" xfId="0" applyNumberFormat="1" applyFont="1" applyFill="1" applyBorder="1" applyAlignment="1">
      <alignment horizontal="center"/>
    </xf>
    <xf numFmtId="0" fontId="14" fillId="0" borderId="0" xfId="85" applyFont="1">
      <alignment/>
      <protection/>
    </xf>
    <xf numFmtId="47" fontId="24" fillId="36" borderId="0" xfId="0" applyNumberFormat="1" applyFont="1" applyFill="1" applyAlignment="1">
      <alignment horizontal="center" vertical="center"/>
    </xf>
    <xf numFmtId="2" fontId="0" fillId="0" borderId="0" xfId="0" applyNumberFormat="1" applyFill="1" applyAlignment="1">
      <alignment/>
    </xf>
    <xf numFmtId="0" fontId="0" fillId="0" borderId="0" xfId="0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22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68" fillId="0" borderId="8" xfId="0" applyFont="1" applyBorder="1" applyAlignment="1">
      <alignment horizontal="center"/>
    </xf>
    <xf numFmtId="0" fontId="0" fillId="0" borderId="8" xfId="0" applyFont="1" applyBorder="1" applyAlignment="1">
      <alignment horizontal="left"/>
    </xf>
    <xf numFmtId="14" fontId="0" fillId="0" borderId="8" xfId="0" applyNumberFormat="1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2" fontId="25" fillId="0" borderId="19" xfId="86" applyNumberFormat="1" applyFont="1" applyFill="1" applyBorder="1" applyAlignment="1">
      <alignment horizontal="center"/>
      <protection/>
    </xf>
    <xf numFmtId="0" fontId="69" fillId="0" borderId="8" xfId="0" applyFont="1" applyBorder="1" applyAlignment="1">
      <alignment horizontal="center"/>
    </xf>
    <xf numFmtId="2" fontId="14" fillId="0" borderId="19" xfId="84" applyNumberFormat="1" applyFont="1" applyBorder="1" applyAlignment="1">
      <alignment horizontal="center"/>
      <protection/>
    </xf>
    <xf numFmtId="0" fontId="23" fillId="0" borderId="19" xfId="84" applyFont="1" applyFill="1" applyBorder="1" applyAlignment="1">
      <alignment horizontal="center"/>
      <protection/>
    </xf>
    <xf numFmtId="0" fontId="25" fillId="0" borderId="14" xfId="86" applyFont="1" applyFill="1" applyBorder="1" applyAlignment="1">
      <alignment horizontal="left" vertical="center"/>
      <protection/>
    </xf>
    <xf numFmtId="0" fontId="9" fillId="0" borderId="14" xfId="84" applyFont="1" applyBorder="1" applyAlignment="1">
      <alignment wrapText="1"/>
      <protection/>
    </xf>
    <xf numFmtId="0" fontId="9" fillId="0" borderId="14" xfId="84" applyFont="1" applyBorder="1" applyAlignment="1">
      <alignment horizontal="center" vertical="top" wrapText="1"/>
      <protection/>
    </xf>
    <xf numFmtId="186" fontId="9" fillId="0" borderId="14" xfId="84" applyNumberFormat="1" applyFont="1" applyBorder="1" applyAlignment="1">
      <alignment horizontal="center" vertical="top" wrapText="1"/>
      <protection/>
    </xf>
    <xf numFmtId="2" fontId="25" fillId="0" borderId="14" xfId="86" applyNumberFormat="1" applyFont="1" applyFill="1" applyBorder="1" applyAlignment="1">
      <alignment horizontal="center"/>
      <protection/>
    </xf>
    <xf numFmtId="0" fontId="14" fillId="0" borderId="20" xfId="84" applyFont="1" applyBorder="1" applyAlignment="1">
      <alignment horizontal="left" vertical="top" wrapText="1"/>
      <protection/>
    </xf>
    <xf numFmtId="0" fontId="14" fillId="0" borderId="21" xfId="84" applyFont="1" applyBorder="1" applyAlignment="1">
      <alignment horizontal="left" vertical="top" wrapText="1"/>
      <protection/>
    </xf>
    <xf numFmtId="0" fontId="14" fillId="0" borderId="22" xfId="84" applyFont="1" applyBorder="1" applyAlignment="1">
      <alignment horizontal="left" vertical="top" wrapText="1"/>
      <protection/>
    </xf>
    <xf numFmtId="0" fontId="14" fillId="0" borderId="21" xfId="84" applyFont="1" applyBorder="1" applyAlignment="1">
      <alignment horizontal="left" vertical="center"/>
      <protection/>
    </xf>
    <xf numFmtId="0" fontId="14" fillId="0" borderId="22" xfId="84" applyFont="1" applyBorder="1" applyAlignment="1">
      <alignment horizontal="left" vertical="center"/>
      <protection/>
    </xf>
    <xf numFmtId="0" fontId="14" fillId="0" borderId="20" xfId="84" applyFont="1" applyBorder="1" applyAlignment="1">
      <alignment horizontal="left" vertical="center"/>
      <protection/>
    </xf>
    <xf numFmtId="0" fontId="14" fillId="0" borderId="20" xfId="84" applyFont="1" applyBorder="1" applyAlignment="1">
      <alignment horizontal="left"/>
      <protection/>
    </xf>
    <xf numFmtId="0" fontId="14" fillId="0" borderId="21" xfId="84" applyFont="1" applyBorder="1" applyAlignment="1">
      <alignment horizontal="left"/>
      <protection/>
    </xf>
    <xf numFmtId="0" fontId="14" fillId="0" borderId="22" xfId="84" applyFont="1" applyBorder="1" applyAlignment="1">
      <alignment horizontal="left"/>
      <protection/>
    </xf>
    <xf numFmtId="2" fontId="70" fillId="0" borderId="14" xfId="84" applyNumberFormat="1" applyFont="1" applyBorder="1" applyAlignment="1">
      <alignment horizontal="center"/>
      <protection/>
    </xf>
    <xf numFmtId="0" fontId="71" fillId="0" borderId="14" xfId="84" applyFont="1" applyFill="1" applyBorder="1" applyAlignment="1">
      <alignment horizontal="center"/>
      <protection/>
    </xf>
    <xf numFmtId="0" fontId="2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9" fillId="0" borderId="0" xfId="89" applyFont="1" applyBorder="1">
      <alignment/>
      <protection/>
    </xf>
    <xf numFmtId="189" fontId="0" fillId="0" borderId="0" xfId="0" applyNumberFormat="1" applyFont="1" applyBorder="1" applyAlignment="1">
      <alignment horizontal="center"/>
    </xf>
    <xf numFmtId="189" fontId="69" fillId="0" borderId="0" xfId="89" applyNumberFormat="1" applyFont="1" applyBorder="1" applyAlignment="1">
      <alignment horizontal="center"/>
      <protection/>
    </xf>
    <xf numFmtId="0" fontId="1" fillId="0" borderId="17" xfId="86" applyFont="1" applyFill="1" applyBorder="1" applyAlignment="1">
      <alignment horizontal="left"/>
      <protection/>
    </xf>
    <xf numFmtId="0" fontId="1" fillId="0" borderId="18" xfId="86" applyFont="1" applyFill="1" applyBorder="1" applyAlignment="1">
      <alignment/>
      <protection/>
    </xf>
    <xf numFmtId="189" fontId="0" fillId="0" borderId="8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69" fillId="0" borderId="8" xfId="89" applyFont="1" applyBorder="1">
      <alignment/>
      <protection/>
    </xf>
    <xf numFmtId="189" fontId="69" fillId="0" borderId="8" xfId="89" applyNumberFormat="1" applyFont="1" applyBorder="1" applyAlignment="1">
      <alignment horizontal="center"/>
      <protection/>
    </xf>
    <xf numFmtId="0" fontId="26" fillId="0" borderId="15" xfId="0" applyFont="1" applyBorder="1" applyAlignment="1">
      <alignment horizontal="center"/>
    </xf>
    <xf numFmtId="0" fontId="69" fillId="0" borderId="15" xfId="89" applyFont="1" applyBorder="1">
      <alignment/>
      <protection/>
    </xf>
    <xf numFmtId="189" fontId="69" fillId="0" borderId="15" xfId="89" applyNumberFormat="1" applyFont="1" applyBorder="1" applyAlignment="1">
      <alignment horizontal="center"/>
      <protection/>
    </xf>
    <xf numFmtId="0" fontId="0" fillId="0" borderId="15" xfId="0" applyFont="1" applyBorder="1" applyAlignment="1">
      <alignment horizontal="center"/>
    </xf>
    <xf numFmtId="189" fontId="0" fillId="0" borderId="15" xfId="0" applyNumberFormat="1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49" fontId="13" fillId="0" borderId="0" xfId="84" applyNumberFormat="1" applyFont="1" applyBorder="1" applyAlignment="1">
      <alignment horizontal="center"/>
      <protection/>
    </xf>
    <xf numFmtId="0" fontId="11" fillId="0" borderId="14" xfId="84" applyFont="1" applyBorder="1" applyAlignment="1">
      <alignment horizontal="center" vertical="center"/>
      <protection/>
    </xf>
    <xf numFmtId="0" fontId="11" fillId="0" borderId="22" xfId="84" applyFont="1" applyBorder="1" applyAlignment="1">
      <alignment horizontal="center" vertical="center"/>
      <protection/>
    </xf>
    <xf numFmtId="0" fontId="22" fillId="0" borderId="13" xfId="84" applyFont="1" applyBorder="1" applyAlignment="1">
      <alignment horizontal="center" vertical="center" wrapText="1"/>
      <protection/>
    </xf>
    <xf numFmtId="0" fontId="22" fillId="0" borderId="23" xfId="84" applyFont="1" applyBorder="1" applyAlignment="1">
      <alignment horizontal="center" vertical="center" wrapText="1"/>
      <protection/>
    </xf>
    <xf numFmtId="2" fontId="22" fillId="0" borderId="13" xfId="84" applyNumberFormat="1" applyFont="1" applyBorder="1" applyAlignment="1">
      <alignment horizontal="center" vertical="center" wrapText="1"/>
      <protection/>
    </xf>
    <xf numFmtId="2" fontId="22" fillId="0" borderId="23" xfId="84" applyNumberFormat="1" applyFont="1" applyBorder="1" applyAlignment="1">
      <alignment horizontal="center" vertical="center" wrapText="1"/>
      <protection/>
    </xf>
    <xf numFmtId="0" fontId="11" fillId="0" borderId="14" xfId="84" applyFont="1" applyBorder="1" applyAlignment="1">
      <alignment horizontal="center" vertical="center" wrapText="1"/>
      <protection/>
    </xf>
    <xf numFmtId="2" fontId="11" fillId="0" borderId="21" xfId="84" applyNumberFormat="1" applyFont="1" applyBorder="1" applyAlignment="1">
      <alignment horizontal="center" vertical="center" wrapText="1"/>
      <protection/>
    </xf>
    <xf numFmtId="0" fontId="11" fillId="0" borderId="20" xfId="84" applyFont="1" applyBorder="1" applyAlignment="1">
      <alignment horizontal="center" vertical="center"/>
      <protection/>
    </xf>
    <xf numFmtId="0" fontId="11" fillId="0" borderId="21" xfId="84" applyFont="1" applyBorder="1" applyAlignment="1">
      <alignment horizontal="center" vertical="center" wrapText="1"/>
      <protection/>
    </xf>
    <xf numFmtId="0" fontId="17" fillId="0" borderId="0" xfId="84" applyFont="1" applyAlignment="1">
      <alignment horizontal="center"/>
      <protection/>
    </xf>
    <xf numFmtId="0" fontId="11" fillId="0" borderId="20" xfId="84" applyFont="1" applyBorder="1" applyAlignment="1">
      <alignment horizontal="center" vertical="center" wrapText="1"/>
      <protection/>
    </xf>
    <xf numFmtId="0" fontId="11" fillId="0" borderId="22" xfId="84" applyFont="1" applyBorder="1" applyAlignment="1">
      <alignment horizontal="center" vertical="center" wrapText="1"/>
      <protection/>
    </xf>
    <xf numFmtId="2" fontId="0" fillId="0" borderId="0" xfId="0" applyNumberFormat="1" applyFont="1" applyFill="1" applyBorder="1" applyAlignment="1">
      <alignment horizontal="center"/>
    </xf>
    <xf numFmtId="2" fontId="14" fillId="0" borderId="8" xfId="84" applyNumberFormat="1" applyFont="1" applyBorder="1" applyAlignment="1">
      <alignment horizontal="center" vertical="center"/>
      <protection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 Currency (2)" xfId="41"/>
    <cellStyle name="Calc Percent (0)" xfId="42"/>
    <cellStyle name="Calc Percent (1)" xfId="43"/>
    <cellStyle name="Calc Percent (2)" xfId="44"/>
    <cellStyle name="Calc Units (0)" xfId="45"/>
    <cellStyle name="Calc Units (1)" xfId="46"/>
    <cellStyle name="Calc Units (2)" xfId="47"/>
    <cellStyle name="Calculation" xfId="48"/>
    <cellStyle name="Check Cell" xfId="49"/>
    <cellStyle name="Comma" xfId="50"/>
    <cellStyle name="Comma [0]" xfId="51"/>
    <cellStyle name="Comma [00]" xfId="52"/>
    <cellStyle name="Currency" xfId="53"/>
    <cellStyle name="Currency [0]" xfId="54"/>
    <cellStyle name="Currency [00]" xfId="55"/>
    <cellStyle name="Date Short" xfId="56"/>
    <cellStyle name="Dziesiętny [0]_PLDT" xfId="57"/>
    <cellStyle name="Dziesiętny_PLDT" xfId="58"/>
    <cellStyle name="Enter Currency (0)" xfId="59"/>
    <cellStyle name="Enter Currency (2)" xfId="60"/>
    <cellStyle name="Enter Units (0)" xfId="61"/>
    <cellStyle name="Enter Units (1)" xfId="62"/>
    <cellStyle name="Enter Units (2)" xfId="63"/>
    <cellStyle name="Explanatory Text" xfId="64"/>
    <cellStyle name="Good" xfId="65"/>
    <cellStyle name="Grey" xfId="66"/>
    <cellStyle name="Header1" xfId="67"/>
    <cellStyle name="Header2" xfId="68"/>
    <cellStyle name="Heading 1" xfId="69"/>
    <cellStyle name="Heading 2" xfId="70"/>
    <cellStyle name="Heading 3" xfId="71"/>
    <cellStyle name="Heading 4" xfId="72"/>
    <cellStyle name="Hiperłącze" xfId="73"/>
    <cellStyle name="Input" xfId="74"/>
    <cellStyle name="Input [yellow]" xfId="75"/>
    <cellStyle name="Link Currency (0)" xfId="76"/>
    <cellStyle name="Link Currency (2)" xfId="77"/>
    <cellStyle name="Link Units (0)" xfId="78"/>
    <cellStyle name="Link Units (1)" xfId="79"/>
    <cellStyle name="Link Units (2)" xfId="80"/>
    <cellStyle name="Linked Cell" xfId="81"/>
    <cellStyle name="Neutral" xfId="82"/>
    <cellStyle name="Normal - Style1" xfId="83"/>
    <cellStyle name="Normal_disc" xfId="84"/>
    <cellStyle name="Normal_disc 2" xfId="85"/>
    <cellStyle name="Normal_Starts" xfId="86"/>
    <cellStyle name="Note" xfId="87"/>
    <cellStyle name="Output" xfId="88"/>
    <cellStyle name="Parasts 2" xfId="89"/>
    <cellStyle name="Percent" xfId="90"/>
    <cellStyle name="Percent [0]" xfId="91"/>
    <cellStyle name="Percent [00]" xfId="92"/>
    <cellStyle name="Percent [2]" xfId="93"/>
    <cellStyle name="PrePop Currency (0)" xfId="94"/>
    <cellStyle name="PrePop Currency (2)" xfId="95"/>
    <cellStyle name="PrePop Units (0)" xfId="96"/>
    <cellStyle name="PrePop Units (1)" xfId="97"/>
    <cellStyle name="PrePop Units (2)" xfId="98"/>
    <cellStyle name="Text Indent A" xfId="99"/>
    <cellStyle name="Text Indent B" xfId="100"/>
    <cellStyle name="Text Indent C" xfId="101"/>
    <cellStyle name="Title" xfId="102"/>
    <cellStyle name="Total" xfId="103"/>
    <cellStyle name="Walutowy [0]_PLDT" xfId="104"/>
    <cellStyle name="Walutowy_PLDT" xfId="105"/>
    <cellStyle name="Warning Text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tabSelected="1" zoomScalePageLayoutView="0" workbookViewId="0" topLeftCell="A4">
      <selection activeCell="G13" sqref="G13"/>
    </sheetView>
  </sheetViews>
  <sheetFormatPr defaultColWidth="9.140625" defaultRowHeight="12.75"/>
  <cols>
    <col min="1" max="1" width="3.8515625" style="84" bestFit="1" customWidth="1"/>
    <col min="2" max="2" width="3.7109375" style="88" customWidth="1"/>
    <col min="3" max="3" width="22.28125" style="88" bestFit="1" customWidth="1"/>
    <col min="4" max="4" width="10.140625" style="88" bestFit="1" customWidth="1"/>
    <col min="5" max="5" width="19.00390625" style="88" bestFit="1" customWidth="1"/>
    <col min="6" max="6" width="7.28125" style="87" customWidth="1"/>
    <col min="7" max="7" width="10.140625" style="84" customWidth="1"/>
    <col min="8" max="8" width="7.8515625" style="84" customWidth="1"/>
    <col min="9" max="9" width="9.28125" style="87" customWidth="1"/>
    <col min="10" max="10" width="9.28125" style="84" bestFit="1" customWidth="1"/>
    <col min="11" max="11" width="8.421875" style="84" customWidth="1"/>
    <col min="12" max="12" width="6.8515625" style="86" customWidth="1"/>
    <col min="13" max="13" width="5.28125" style="84" customWidth="1"/>
    <col min="14" max="14" width="13.140625" style="85" customWidth="1"/>
    <col min="15" max="15" width="9.140625" style="84" hidden="1" customWidth="1"/>
    <col min="16" max="16384" width="9.140625" style="84" customWidth="1"/>
  </cols>
  <sheetData>
    <row r="1" spans="1:15" ht="20.25">
      <c r="A1" s="159" t="s">
        <v>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3" ht="15.75">
      <c r="C3" s="117" t="s">
        <v>21</v>
      </c>
    </row>
    <row r="4" ht="15.75">
      <c r="C4" s="117" t="s">
        <v>3</v>
      </c>
    </row>
    <row r="5" spans="1:15" ht="14.25" customHeight="1">
      <c r="A5" s="160" t="s">
        <v>22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</row>
    <row r="7" spans="2:13" s="112" customFormat="1" ht="17.25" customHeight="1">
      <c r="B7" s="116"/>
      <c r="C7" s="115"/>
      <c r="D7" s="116"/>
      <c r="E7" s="115"/>
      <c r="F7" s="114" t="s">
        <v>4</v>
      </c>
      <c r="G7" s="114" t="s">
        <v>20</v>
      </c>
      <c r="H7" s="114" t="s">
        <v>19</v>
      </c>
      <c r="I7" s="114" t="s">
        <v>18</v>
      </c>
      <c r="J7" s="114" t="s">
        <v>1</v>
      </c>
      <c r="K7" s="114" t="s">
        <v>17</v>
      </c>
      <c r="L7" s="113"/>
      <c r="M7" s="113"/>
    </row>
    <row r="8" spans="9:14" ht="15" customHeight="1">
      <c r="I8" s="111"/>
      <c r="J8" s="110">
        <v>1.1574074074074073E-05</v>
      </c>
      <c r="K8" s="85"/>
      <c r="L8" s="85"/>
      <c r="M8" s="85"/>
      <c r="N8" s="84"/>
    </row>
    <row r="9" spans="1:14" ht="15" customHeight="1">
      <c r="A9" s="104">
        <v>1</v>
      </c>
      <c r="B9" s="143">
        <v>5</v>
      </c>
      <c r="C9" s="145" t="s">
        <v>28</v>
      </c>
      <c r="D9" s="147">
        <v>36327</v>
      </c>
      <c r="E9" s="144" t="s">
        <v>16</v>
      </c>
      <c r="F9" s="103">
        <v>8.81</v>
      </c>
      <c r="G9" s="103">
        <v>1.56</v>
      </c>
      <c r="H9" s="103">
        <v>11.88</v>
      </c>
      <c r="I9" s="103">
        <v>5.28</v>
      </c>
      <c r="J9" s="102">
        <v>0.0016968750000000002</v>
      </c>
      <c r="K9" s="101">
        <f>K12</f>
        <v>3665</v>
      </c>
      <c r="L9" s="100"/>
      <c r="M9" s="101"/>
      <c r="N9" s="109"/>
    </row>
    <row r="10" spans="1:13" ht="15" customHeight="1">
      <c r="A10" s="99"/>
      <c r="F10" s="97"/>
      <c r="G10" s="98"/>
      <c r="H10" s="98"/>
      <c r="I10" s="97"/>
      <c r="J10" s="96"/>
      <c r="K10" s="95">
        <f>K12</f>
        <v>3665</v>
      </c>
      <c r="M10" s="95"/>
    </row>
    <row r="11" spans="6:13" ht="15" customHeight="1">
      <c r="F11" s="94">
        <f>IF(ISBLANK(F9),"",INT(20.0479*(17-F9)^1.835))</f>
        <v>950</v>
      </c>
      <c r="G11" s="94">
        <f>IF(ISBLANK(G9),"",INT(1.84523*(G9*100-75)^1.348))</f>
        <v>689</v>
      </c>
      <c r="H11" s="94">
        <f>IF(ISBLANK(H9),"",INT(56.0211*(H9-1.5)^1.05))</f>
        <v>653</v>
      </c>
      <c r="I11" s="94">
        <f>IF(ISBLANK(I9),"",INT(0.188807*(I9*100-210)^1.41))</f>
        <v>637</v>
      </c>
      <c r="J11" s="94">
        <f>IF(ISBLANK(J9),"",INT(0.11193*(254-(J9/$J$8))^1.88))</f>
        <v>736</v>
      </c>
      <c r="K11" s="93">
        <f>K12</f>
        <v>3665</v>
      </c>
      <c r="M11" s="108"/>
    </row>
    <row r="12" spans="6:13" ht="15" customHeight="1">
      <c r="F12" s="92"/>
      <c r="G12" s="92">
        <f>F11+G11</f>
        <v>1639</v>
      </c>
      <c r="H12" s="92">
        <f>G12+H11</f>
        <v>2292</v>
      </c>
      <c r="I12" s="92">
        <f>H12+I11</f>
        <v>2929</v>
      </c>
      <c r="J12" s="92">
        <f>I12+J11</f>
        <v>3665</v>
      </c>
      <c r="K12" s="91">
        <f>SUM(F11:J11)</f>
        <v>3665</v>
      </c>
      <c r="L12" s="92"/>
      <c r="M12" s="92"/>
    </row>
    <row r="13" spans="2:13" ht="15" customHeight="1">
      <c r="B13" s="84"/>
      <c r="C13" s="84"/>
      <c r="D13" s="84"/>
      <c r="E13" s="84"/>
      <c r="J13" s="90"/>
      <c r="K13" s="89">
        <f>K12</f>
        <v>3665</v>
      </c>
      <c r="M13" s="106"/>
    </row>
    <row r="14" spans="1:14" ht="15" customHeight="1">
      <c r="A14" s="104">
        <v>2</v>
      </c>
      <c r="B14" s="143">
        <v>2</v>
      </c>
      <c r="C14" s="118" t="s">
        <v>25</v>
      </c>
      <c r="D14" s="146">
        <v>36099</v>
      </c>
      <c r="E14" s="144" t="s">
        <v>15</v>
      </c>
      <c r="F14" s="103">
        <v>9.3</v>
      </c>
      <c r="G14" s="176">
        <v>1.65</v>
      </c>
      <c r="H14" s="103">
        <v>12.19</v>
      </c>
      <c r="I14" s="103">
        <v>5.28</v>
      </c>
      <c r="J14" s="102">
        <v>0.001814236111111111</v>
      </c>
      <c r="K14" s="101">
        <f>K17</f>
        <v>3565</v>
      </c>
      <c r="L14" s="100"/>
      <c r="M14" s="106"/>
      <c r="N14" s="109"/>
    </row>
    <row r="15" spans="1:13" ht="15" customHeight="1">
      <c r="A15" s="99"/>
      <c r="F15" s="97"/>
      <c r="G15" s="98"/>
      <c r="H15" s="98"/>
      <c r="I15" s="97"/>
      <c r="J15" s="96"/>
      <c r="K15" s="95">
        <f>K17</f>
        <v>3565</v>
      </c>
      <c r="M15" s="101"/>
    </row>
    <row r="16" spans="6:13" ht="15" customHeight="1">
      <c r="F16" s="94">
        <f>IF(ISBLANK(F14),"",INT(20.0479*(17-F14)^1.835))</f>
        <v>848</v>
      </c>
      <c r="G16" s="94">
        <f>IF(ISBLANK(G14),"",INT(1.84523*(G14*100-75)^1.348))</f>
        <v>795</v>
      </c>
      <c r="H16" s="94">
        <f>IF(ISBLANK(H14),"",INT(56.0211*(H14-1.5)^1.05))</f>
        <v>674</v>
      </c>
      <c r="I16" s="94">
        <f>IF(ISBLANK(I14),"",INT(0.188807*(I14*100-210)^1.41))</f>
        <v>637</v>
      </c>
      <c r="J16" s="94">
        <f>IF(ISBLANK(J14),"",INT(0.11193*(254-(J14/$J$8))^1.88))</f>
        <v>611</v>
      </c>
      <c r="K16" s="93">
        <f>K17</f>
        <v>3565</v>
      </c>
      <c r="M16" s="95"/>
    </row>
    <row r="17" spans="6:13" ht="15" customHeight="1">
      <c r="F17" s="92"/>
      <c r="G17" s="92">
        <f>F16+G16</f>
        <v>1643</v>
      </c>
      <c r="H17" s="92">
        <f>G17+H16</f>
        <v>2317</v>
      </c>
      <c r="I17" s="92">
        <f>H17+I16</f>
        <v>2954</v>
      </c>
      <c r="J17" s="92">
        <f>I17+J16</f>
        <v>3565</v>
      </c>
      <c r="K17" s="91">
        <f>SUM(F16:J16)</f>
        <v>3565</v>
      </c>
      <c r="M17" s="108"/>
    </row>
    <row r="18" spans="10:13" ht="15" customHeight="1">
      <c r="J18" s="90"/>
      <c r="K18" s="89">
        <f>K17</f>
        <v>3565</v>
      </c>
      <c r="M18" s="92"/>
    </row>
    <row r="19" spans="1:14" ht="15" customHeight="1">
      <c r="A19" s="104">
        <v>3</v>
      </c>
      <c r="B19" s="143">
        <v>1</v>
      </c>
      <c r="C19" s="118" t="s">
        <v>24</v>
      </c>
      <c r="D19" s="146">
        <v>36417</v>
      </c>
      <c r="E19" s="144" t="s">
        <v>15</v>
      </c>
      <c r="F19" s="103">
        <v>9.31</v>
      </c>
      <c r="G19" s="103">
        <v>1.71</v>
      </c>
      <c r="H19" s="103">
        <v>9.81</v>
      </c>
      <c r="I19" s="103">
        <v>5.25</v>
      </c>
      <c r="J19" s="102">
        <v>0.0017596064814814816</v>
      </c>
      <c r="K19" s="101">
        <f>K22</f>
        <v>3526</v>
      </c>
      <c r="L19" s="100"/>
      <c r="M19" s="101"/>
      <c r="N19" s="109"/>
    </row>
    <row r="20" spans="1:13" ht="15" customHeight="1">
      <c r="A20" s="99"/>
      <c r="F20" s="97"/>
      <c r="G20" s="98"/>
      <c r="H20" s="98"/>
      <c r="I20" s="97"/>
      <c r="J20" s="96"/>
      <c r="K20" s="95">
        <f>K22</f>
        <v>3526</v>
      </c>
      <c r="M20" s="95"/>
    </row>
    <row r="21" spans="6:13" ht="15" customHeight="1">
      <c r="F21" s="94">
        <f>IF(ISBLANK(F19),"",INT(20.0479*(17-F19)^1.835))</f>
        <v>846</v>
      </c>
      <c r="G21" s="94">
        <f>IF(ISBLANK(G19),"",INT(1.84523*(G19*100-75)^1.348))</f>
        <v>867</v>
      </c>
      <c r="H21" s="94">
        <f>IF(ISBLANK(H19),"",INT(56.0211*(H19-1.5)^1.05))</f>
        <v>517</v>
      </c>
      <c r="I21" s="94">
        <f>IF(ISBLANK(I19),"",INT(0.188807*(I19*100-210)^1.41))</f>
        <v>628</v>
      </c>
      <c r="J21" s="94">
        <f>IF(ISBLANK(J19),"",INT(0.11193*(254-(J19/$J$8))^1.88))</f>
        <v>668</v>
      </c>
      <c r="K21" s="93">
        <f>K22</f>
        <v>3526</v>
      </c>
      <c r="M21" s="108"/>
    </row>
    <row r="22" spans="6:13" ht="15" customHeight="1">
      <c r="F22" s="92"/>
      <c r="G22" s="92">
        <f>F21+G21</f>
        <v>1713</v>
      </c>
      <c r="H22" s="92">
        <f>G22+H21</f>
        <v>2230</v>
      </c>
      <c r="I22" s="92">
        <f>H22+I21</f>
        <v>2858</v>
      </c>
      <c r="J22" s="92">
        <f>I22+J21</f>
        <v>3526</v>
      </c>
      <c r="K22" s="91">
        <f>SUM(F21:J21)</f>
        <v>3526</v>
      </c>
      <c r="M22" s="92"/>
    </row>
    <row r="23" spans="10:13" ht="15" customHeight="1">
      <c r="J23" s="90"/>
      <c r="K23" s="89">
        <f>K22</f>
        <v>3526</v>
      </c>
      <c r="M23" s="92"/>
    </row>
    <row r="24" spans="1:12" ht="15" customHeight="1">
      <c r="A24" s="104">
        <v>4</v>
      </c>
      <c r="B24" s="143">
        <v>8</v>
      </c>
      <c r="C24" s="145" t="s">
        <v>31</v>
      </c>
      <c r="D24" s="147">
        <v>36256</v>
      </c>
      <c r="E24" s="144" t="s">
        <v>16</v>
      </c>
      <c r="F24" s="103">
        <v>9.07</v>
      </c>
      <c r="G24" s="103">
        <v>1.56</v>
      </c>
      <c r="H24" s="103">
        <v>11.25</v>
      </c>
      <c r="I24" s="103">
        <v>5.33</v>
      </c>
      <c r="J24" s="102">
        <v>0.0018097222222222221</v>
      </c>
      <c r="K24" s="101">
        <f>K27</f>
        <v>3462</v>
      </c>
      <c r="L24" s="100"/>
    </row>
    <row r="25" spans="1:17" s="104" customFormat="1" ht="15" customHeight="1">
      <c r="A25" s="99"/>
      <c r="B25" s="84"/>
      <c r="C25" s="84"/>
      <c r="D25" s="84"/>
      <c r="E25" s="84"/>
      <c r="F25" s="97"/>
      <c r="G25" s="98"/>
      <c r="H25" s="98"/>
      <c r="I25" s="97"/>
      <c r="J25" s="96"/>
      <c r="K25" s="95">
        <f>K27</f>
        <v>3462</v>
      </c>
      <c r="L25" s="86"/>
      <c r="M25" s="84"/>
      <c r="N25" s="109"/>
      <c r="O25" s="99"/>
      <c r="P25" s="99"/>
      <c r="Q25" s="99"/>
    </row>
    <row r="26" spans="1:17" s="99" customFormat="1" ht="15" customHeight="1">
      <c r="A26" s="84"/>
      <c r="B26" s="84"/>
      <c r="C26" s="84"/>
      <c r="D26" s="84"/>
      <c r="E26" s="84"/>
      <c r="F26" s="94">
        <f>IF(ISBLANK(F24),"",INT(20.0479*(17-F24)^1.835))</f>
        <v>895</v>
      </c>
      <c r="G26" s="94">
        <f>IF(ISBLANK(G24),"",INT(1.84523*(G24*100-75)^1.348))</f>
        <v>689</v>
      </c>
      <c r="H26" s="94">
        <f>IF(ISBLANK(H24),"",INT(56.0211*(H24-1.5)^1.05))</f>
        <v>612</v>
      </c>
      <c r="I26" s="94">
        <f>IF(ISBLANK(I24),"",INT(0.188807*(I24*100-210)^1.41))</f>
        <v>651</v>
      </c>
      <c r="J26" s="94">
        <f>IF(ISBLANK(J24),"",INT(0.11193*(254-(J24/$J$8))^1.88))</f>
        <v>615</v>
      </c>
      <c r="K26" s="93">
        <f>K27</f>
        <v>3462</v>
      </c>
      <c r="L26" s="86"/>
      <c r="M26" s="84"/>
      <c r="N26" s="85"/>
      <c r="O26" s="84"/>
      <c r="P26" s="84"/>
      <c r="Q26" s="84"/>
    </row>
    <row r="27" spans="2:11" ht="15" customHeight="1">
      <c r="B27" s="84"/>
      <c r="C27" s="84"/>
      <c r="D27" s="84"/>
      <c r="E27" s="84"/>
      <c r="F27" s="92"/>
      <c r="G27" s="92">
        <f>F26+G26</f>
        <v>1584</v>
      </c>
      <c r="H27" s="92">
        <f>G27+H26</f>
        <v>2196</v>
      </c>
      <c r="I27" s="92">
        <f>H27+I26</f>
        <v>2847</v>
      </c>
      <c r="J27" s="92">
        <f>I27+J26</f>
        <v>3462</v>
      </c>
      <c r="K27" s="91">
        <f>SUM(F26:J26)</f>
        <v>3462</v>
      </c>
    </row>
    <row r="28" spans="2:11" ht="15" customHeight="1">
      <c r="B28" s="84"/>
      <c r="C28" s="84"/>
      <c r="D28" s="84"/>
      <c r="E28" s="84"/>
      <c r="F28" s="92"/>
      <c r="G28" s="92"/>
      <c r="H28" s="92"/>
      <c r="I28" s="92"/>
      <c r="J28" s="92"/>
      <c r="K28" s="107">
        <f>K27</f>
        <v>3462</v>
      </c>
    </row>
    <row r="29" spans="1:12" ht="15" customHeight="1">
      <c r="A29" s="104">
        <v>5</v>
      </c>
      <c r="B29" s="143">
        <v>7</v>
      </c>
      <c r="C29" s="145" t="s">
        <v>30</v>
      </c>
      <c r="D29" s="147">
        <v>36064</v>
      </c>
      <c r="E29" s="144" t="s">
        <v>16</v>
      </c>
      <c r="F29" s="103">
        <v>9.37</v>
      </c>
      <c r="G29" s="103">
        <v>1.59</v>
      </c>
      <c r="H29" s="103">
        <v>10.28</v>
      </c>
      <c r="I29" s="103">
        <v>5.23</v>
      </c>
      <c r="J29" s="105">
        <v>0.0018163194444444444</v>
      </c>
      <c r="K29" s="101">
        <f>K32</f>
        <v>3338</v>
      </c>
      <c r="L29" s="100"/>
    </row>
    <row r="30" spans="1:11" ht="15" customHeight="1">
      <c r="A30" s="99"/>
      <c r="B30" s="84"/>
      <c r="C30" s="84"/>
      <c r="D30" s="84"/>
      <c r="E30" s="84"/>
      <c r="F30" s="97"/>
      <c r="G30" s="98"/>
      <c r="H30" s="98"/>
      <c r="I30" s="97"/>
      <c r="J30" s="96"/>
      <c r="K30" s="95">
        <f>K32</f>
        <v>3338</v>
      </c>
    </row>
    <row r="31" spans="2:11" ht="15" customHeight="1">
      <c r="B31" s="84"/>
      <c r="C31" s="84"/>
      <c r="D31" s="84"/>
      <c r="E31" s="84"/>
      <c r="F31" s="94">
        <f>IF(ISBLANK(F29),"",INT(20.0479*(17-F29)^1.835))</f>
        <v>834</v>
      </c>
      <c r="G31" s="94">
        <f>IF(ISBLANK(G29),"",INT(1.84523*(G29*100-75)^1.348))</f>
        <v>724</v>
      </c>
      <c r="H31" s="94">
        <f>IF(ISBLANK(H29),"",INT(56.0211*(H29-1.5)^1.05))</f>
        <v>548</v>
      </c>
      <c r="I31" s="94">
        <f>IF(ISBLANK(I29),"",INT(0.188807*(I29*100-210)^1.41))</f>
        <v>623</v>
      </c>
      <c r="J31" s="94">
        <f>IF(ISBLANK(J29),"",INT(0.11193*(254-(J29/$J$8))^1.88))</f>
        <v>609</v>
      </c>
      <c r="K31" s="93">
        <f>K32</f>
        <v>3338</v>
      </c>
    </row>
    <row r="32" spans="2:11" ht="15" customHeight="1">
      <c r="B32" s="84"/>
      <c r="C32" s="84"/>
      <c r="D32" s="84"/>
      <c r="E32" s="84"/>
      <c r="F32" s="92"/>
      <c r="G32" s="92">
        <f>F31+G31</f>
        <v>1558</v>
      </c>
      <c r="H32" s="92">
        <f>G32+H31</f>
        <v>2106</v>
      </c>
      <c r="I32" s="92">
        <f>H32+I31</f>
        <v>2729</v>
      </c>
      <c r="J32" s="92">
        <f>I32+J31</f>
        <v>3338</v>
      </c>
      <c r="K32" s="91">
        <f>SUM(F31:J31)</f>
        <v>3338</v>
      </c>
    </row>
    <row r="33" spans="6:12" s="84" customFormat="1" ht="15" customHeight="1">
      <c r="F33" s="87"/>
      <c r="I33" s="87"/>
      <c r="K33" s="89">
        <f>K32</f>
        <v>3338</v>
      </c>
      <c r="L33" s="86"/>
    </row>
    <row r="34" spans="1:13" s="84" customFormat="1" ht="15" customHeight="1">
      <c r="A34" s="104">
        <v>6</v>
      </c>
      <c r="B34" s="143">
        <v>9</v>
      </c>
      <c r="C34" s="145" t="s">
        <v>35</v>
      </c>
      <c r="D34" s="147">
        <v>36786</v>
      </c>
      <c r="E34" s="144" t="s">
        <v>14</v>
      </c>
      <c r="F34" s="103">
        <v>9.6</v>
      </c>
      <c r="G34" s="103">
        <v>1.53</v>
      </c>
      <c r="H34" s="103">
        <v>12.66</v>
      </c>
      <c r="I34" s="103">
        <v>5.23</v>
      </c>
      <c r="J34" s="102">
        <v>0.00196875</v>
      </c>
      <c r="K34" s="101">
        <f>K37</f>
        <v>3235</v>
      </c>
      <c r="L34" s="100"/>
      <c r="M34" s="101"/>
    </row>
    <row r="35" spans="1:13" s="84" customFormat="1" ht="15" customHeight="1">
      <c r="A35" s="99"/>
      <c r="B35" s="88"/>
      <c r="C35" s="88"/>
      <c r="D35" s="88"/>
      <c r="E35" s="88"/>
      <c r="F35" s="97"/>
      <c r="G35" s="98"/>
      <c r="H35" s="98"/>
      <c r="I35" s="97"/>
      <c r="J35" s="96"/>
      <c r="K35" s="95">
        <f>K37</f>
        <v>3235</v>
      </c>
      <c r="L35" s="86"/>
      <c r="M35" s="95"/>
    </row>
    <row r="36" spans="2:13" s="84" customFormat="1" ht="15" customHeight="1">
      <c r="B36" s="88"/>
      <c r="C36" s="88"/>
      <c r="D36" s="88"/>
      <c r="E36" s="88"/>
      <c r="F36" s="94">
        <f>IF(ISBLANK(F34),"",INT(20.0479*(17-F34)^1.835))</f>
        <v>789</v>
      </c>
      <c r="G36" s="94">
        <f>IF(ISBLANK(G34),"",INT(1.84523*(G34*100-75)^1.348))</f>
        <v>655</v>
      </c>
      <c r="H36" s="94">
        <f>IF(ISBLANK(H34),"",INT(56.0211*(H34-1.5)^1.05))</f>
        <v>705</v>
      </c>
      <c r="I36" s="94">
        <f>IF(ISBLANK(I34),"",INT(0.188807*(I34*100-210)^1.41))</f>
        <v>623</v>
      </c>
      <c r="J36" s="94">
        <f>IF(ISBLANK(J34),"",INT(0.11193*(254-(J34/$J$8))^1.88))</f>
        <v>463</v>
      </c>
      <c r="K36" s="93">
        <f>K37</f>
        <v>3235</v>
      </c>
      <c r="L36" s="86"/>
      <c r="M36" s="108"/>
    </row>
    <row r="37" spans="2:13" s="84" customFormat="1" ht="15" customHeight="1">
      <c r="B37" s="88"/>
      <c r="C37" s="88"/>
      <c r="D37" s="88"/>
      <c r="E37" s="88"/>
      <c r="F37" s="92"/>
      <c r="G37" s="92">
        <f>F36+G36</f>
        <v>1444</v>
      </c>
      <c r="H37" s="92">
        <f>G37+H36</f>
        <v>2149</v>
      </c>
      <c r="I37" s="92">
        <f>H37+I36</f>
        <v>2772</v>
      </c>
      <c r="J37" s="92">
        <f>I37+J36</f>
        <v>3235</v>
      </c>
      <c r="K37" s="91">
        <f>SUM(F36:J36)</f>
        <v>3235</v>
      </c>
      <c r="L37" s="86"/>
      <c r="M37" s="92"/>
    </row>
    <row r="38" spans="2:13" s="84" customFormat="1" ht="15" customHeight="1">
      <c r="B38" s="88"/>
      <c r="C38" s="88"/>
      <c r="D38" s="88"/>
      <c r="E38" s="88"/>
      <c r="F38" s="87"/>
      <c r="I38" s="87"/>
      <c r="J38" s="90"/>
      <c r="K38" s="89">
        <f>K37</f>
        <v>3235</v>
      </c>
      <c r="L38" s="86"/>
      <c r="M38" s="106"/>
    </row>
    <row r="39" spans="1:12" s="84" customFormat="1" ht="15" customHeight="1">
      <c r="A39" s="104">
        <v>7</v>
      </c>
      <c r="B39" s="143">
        <v>6</v>
      </c>
      <c r="C39" s="145" t="s">
        <v>29</v>
      </c>
      <c r="D39" s="147">
        <v>36025</v>
      </c>
      <c r="E39" s="144" t="s">
        <v>16</v>
      </c>
      <c r="F39" s="103">
        <v>9.33</v>
      </c>
      <c r="G39" s="103">
        <v>1.59</v>
      </c>
      <c r="H39" s="103">
        <v>9.66</v>
      </c>
      <c r="I39" s="103">
        <v>5.25</v>
      </c>
      <c r="J39" s="102">
        <v>0.001998958333333333</v>
      </c>
      <c r="K39" s="101">
        <f>K42</f>
        <v>3137</v>
      </c>
      <c r="L39" s="100"/>
    </row>
    <row r="40" spans="1:12" s="84" customFormat="1" ht="15" customHeight="1">
      <c r="A40" s="99"/>
      <c r="F40" s="97"/>
      <c r="G40" s="98"/>
      <c r="H40" s="98"/>
      <c r="I40" s="97"/>
      <c r="J40" s="96"/>
      <c r="K40" s="95">
        <f>K42</f>
        <v>3137</v>
      </c>
      <c r="L40" s="86"/>
    </row>
    <row r="41" spans="6:12" s="84" customFormat="1" ht="15" customHeight="1">
      <c r="F41" s="94">
        <f>IF(ISBLANK(F39),"",INT(20.0479*(17-F39)^1.835))</f>
        <v>842</v>
      </c>
      <c r="G41" s="94">
        <f>IF(ISBLANK(G39),"",INT(1.84523*(G39*100-75)^1.348))</f>
        <v>724</v>
      </c>
      <c r="H41" s="94">
        <f>IF(ISBLANK(H39),"",INT(56.0211*(H39-1.5)^1.05))</f>
        <v>507</v>
      </c>
      <c r="I41" s="94">
        <f>IF(ISBLANK(I39),"",INT(0.188807*(I39*100-210)^1.41))</f>
        <v>628</v>
      </c>
      <c r="J41" s="94">
        <f>IF(ISBLANK(J39),"",INT(0.11193*(254-(J39/$J$8))^1.88))</f>
        <v>436</v>
      </c>
      <c r="K41" s="93">
        <f>K42</f>
        <v>3137</v>
      </c>
      <c r="L41" s="86"/>
    </row>
    <row r="42" spans="6:12" s="84" customFormat="1" ht="15" customHeight="1">
      <c r="F42" s="92"/>
      <c r="G42" s="92">
        <f>F41+G41</f>
        <v>1566</v>
      </c>
      <c r="H42" s="92">
        <f>G42+H41</f>
        <v>2073</v>
      </c>
      <c r="I42" s="92">
        <f>H42+I41</f>
        <v>2701</v>
      </c>
      <c r="J42" s="92">
        <f>I42+J41</f>
        <v>3137</v>
      </c>
      <c r="K42" s="91">
        <f>SUM(F41:J41)</f>
        <v>3137</v>
      </c>
      <c r="L42" s="86"/>
    </row>
    <row r="43" spans="6:12" s="84" customFormat="1" ht="15" customHeight="1">
      <c r="F43" s="87"/>
      <c r="I43" s="87"/>
      <c r="J43" s="90"/>
      <c r="K43" s="89">
        <f>K42</f>
        <v>3137</v>
      </c>
      <c r="L43" s="86"/>
    </row>
    <row r="44" spans="1:13" s="84" customFormat="1" ht="15" customHeight="1">
      <c r="A44" s="104">
        <v>8</v>
      </c>
      <c r="B44" s="143">
        <v>4</v>
      </c>
      <c r="C44" s="118" t="s">
        <v>27</v>
      </c>
      <c r="D44" s="146">
        <v>36187</v>
      </c>
      <c r="E44" s="144" t="s">
        <v>15</v>
      </c>
      <c r="F44" s="103">
        <v>9.59</v>
      </c>
      <c r="G44" s="103">
        <v>1.59</v>
      </c>
      <c r="H44" s="103">
        <v>10.77</v>
      </c>
      <c r="I44" s="103">
        <v>4.62</v>
      </c>
      <c r="J44" s="102">
        <v>0.0020465277777777778</v>
      </c>
      <c r="K44" s="101">
        <f>K47</f>
        <v>2949</v>
      </c>
      <c r="L44" s="100"/>
      <c r="M44" s="106"/>
    </row>
    <row r="45" spans="1:12" s="84" customFormat="1" ht="15" customHeight="1">
      <c r="A45" s="99"/>
      <c r="B45" s="104"/>
      <c r="C45" s="104"/>
      <c r="D45" s="104"/>
      <c r="E45" s="104"/>
      <c r="F45" s="97"/>
      <c r="G45" s="98"/>
      <c r="H45" s="98"/>
      <c r="I45" s="97"/>
      <c r="J45" s="96"/>
      <c r="K45" s="95">
        <f>K47</f>
        <v>2949</v>
      </c>
      <c r="L45" s="104"/>
    </row>
    <row r="46" spans="2:12" s="84" customFormat="1" ht="15" customHeight="1">
      <c r="B46" s="99"/>
      <c r="C46" s="99"/>
      <c r="D46" s="99"/>
      <c r="E46" s="99"/>
      <c r="F46" s="94">
        <f>IF(ISBLANK(F44),"",INT(20.0479*(17-F44)^1.835))</f>
        <v>791</v>
      </c>
      <c r="G46" s="94">
        <f>IF(ISBLANK(G44),"",INT(1.84523*(G44*100-75)^1.348))</f>
        <v>724</v>
      </c>
      <c r="H46" s="94">
        <f>IF(ISBLANK(H44),"",INT(56.0211*(H44-1.5)^1.05))</f>
        <v>580</v>
      </c>
      <c r="I46" s="94">
        <f>IF(ISBLANK(I44),"",INT(0.188807*(I44*100-210)^1.41))</f>
        <v>459</v>
      </c>
      <c r="J46" s="94">
        <f>IF(ISBLANK(J44),"",INT(0.11193*(254-(J44/$J$8))^1.88))</f>
        <v>395</v>
      </c>
      <c r="K46" s="93">
        <f>K47</f>
        <v>2949</v>
      </c>
      <c r="L46" s="99"/>
    </row>
    <row r="47" spans="2:12" s="84" customFormat="1" ht="15.75">
      <c r="B47" s="88"/>
      <c r="C47" s="88"/>
      <c r="D47" s="88"/>
      <c r="E47" s="88"/>
      <c r="F47" s="92"/>
      <c r="G47" s="92">
        <f>F46+G46</f>
        <v>1515</v>
      </c>
      <c r="H47" s="92">
        <f>G47+H46</f>
        <v>2095</v>
      </c>
      <c r="I47" s="92">
        <f>H47+I46</f>
        <v>2554</v>
      </c>
      <c r="J47" s="92">
        <f>I47+J46</f>
        <v>2949</v>
      </c>
      <c r="K47" s="91">
        <f>SUM(F46:J46)</f>
        <v>2949</v>
      </c>
      <c r="L47" s="86"/>
    </row>
    <row r="48" spans="2:12" s="84" customFormat="1" ht="15.75">
      <c r="B48" s="88"/>
      <c r="C48" s="88"/>
      <c r="D48" s="88"/>
      <c r="E48" s="88"/>
      <c r="F48" s="92"/>
      <c r="G48" s="92"/>
      <c r="H48" s="92"/>
      <c r="I48" s="92"/>
      <c r="J48" s="92"/>
      <c r="K48" s="107">
        <f>K47</f>
        <v>2949</v>
      </c>
      <c r="L48" s="86"/>
    </row>
    <row r="49" spans="1:14" ht="14.25">
      <c r="A49" s="104">
        <v>9</v>
      </c>
      <c r="B49" s="143">
        <v>10</v>
      </c>
      <c r="C49" s="145" t="s">
        <v>32</v>
      </c>
      <c r="D49" s="147">
        <v>36743</v>
      </c>
      <c r="E49" s="144" t="s">
        <v>14</v>
      </c>
      <c r="F49" s="103">
        <v>9.87</v>
      </c>
      <c r="G49" s="103">
        <v>1.59</v>
      </c>
      <c r="H49" s="103">
        <v>9.6</v>
      </c>
      <c r="I49" s="103">
        <v>4.74</v>
      </c>
      <c r="J49" s="105">
        <v>0.001948263888888889</v>
      </c>
      <c r="K49" s="101">
        <f>K52</f>
        <v>2935</v>
      </c>
      <c r="L49" s="100"/>
      <c r="N49" s="84"/>
    </row>
    <row r="50" spans="1:14" ht="12.75">
      <c r="A50" s="99"/>
      <c r="F50" s="97"/>
      <c r="G50" s="98"/>
      <c r="H50" s="98"/>
      <c r="I50" s="97"/>
      <c r="J50" s="96"/>
      <c r="K50" s="95">
        <f>K52</f>
        <v>2935</v>
      </c>
      <c r="N50" s="84"/>
    </row>
    <row r="51" spans="6:14" ht="15">
      <c r="F51" s="94">
        <f>IF(ISBLANK(F49),"",INT(20.0479*(17-F49)^1.835))</f>
        <v>737</v>
      </c>
      <c r="G51" s="94">
        <f>IF(ISBLANK(G49),"",INT(1.84523*(G49*100-75)^1.348))</f>
        <v>724</v>
      </c>
      <c r="H51" s="94">
        <f>IF(ISBLANK(H49),"",INT(56.0211*(H49-1.5)^1.05))</f>
        <v>503</v>
      </c>
      <c r="I51" s="94">
        <f>IF(ISBLANK(I49),"",INT(0.188807*(I49*100-210)^1.41))</f>
        <v>490</v>
      </c>
      <c r="J51" s="94">
        <f>IF(ISBLANK(J49),"",INT(0.11193*(254-(J49/$J$8))^1.88))</f>
        <v>481</v>
      </c>
      <c r="K51" s="93">
        <f>K52</f>
        <v>2935</v>
      </c>
      <c r="N51" s="84"/>
    </row>
    <row r="52" spans="6:14" ht="15.75">
      <c r="F52" s="92"/>
      <c r="G52" s="92">
        <f>F51+G51</f>
        <v>1461</v>
      </c>
      <c r="H52" s="92">
        <f>G52+H51</f>
        <v>1964</v>
      </c>
      <c r="I52" s="92">
        <f>H52+I51</f>
        <v>2454</v>
      </c>
      <c r="J52" s="92">
        <f>I52+J51</f>
        <v>2935</v>
      </c>
      <c r="K52" s="91">
        <f>SUM(F51:J51)</f>
        <v>2935</v>
      </c>
      <c r="L52" s="92"/>
      <c r="N52" s="84"/>
    </row>
    <row r="53" spans="11:14" ht="12.75">
      <c r="K53" s="89">
        <f>K52</f>
        <v>2935</v>
      </c>
      <c r="N53" s="84"/>
    </row>
    <row r="54" spans="1:11" ht="14.25">
      <c r="A54" s="104">
        <v>10</v>
      </c>
      <c r="B54" s="143">
        <v>12</v>
      </c>
      <c r="C54" s="145" t="s">
        <v>34</v>
      </c>
      <c r="D54" s="147">
        <v>36689</v>
      </c>
      <c r="E54" s="144" t="s">
        <v>14</v>
      </c>
      <c r="F54" s="103">
        <v>9.8</v>
      </c>
      <c r="G54" s="103">
        <v>1.5</v>
      </c>
      <c r="H54" s="103">
        <v>10.92</v>
      </c>
      <c r="I54" s="103">
        <v>4.74</v>
      </c>
      <c r="J54" s="102">
        <v>0.0020240740740740744</v>
      </c>
      <c r="K54" s="101">
        <f>K57</f>
        <v>2865</v>
      </c>
    </row>
    <row r="55" spans="1:11" ht="14.25">
      <c r="A55" s="99"/>
      <c r="B55" s="104"/>
      <c r="C55" s="104"/>
      <c r="D55" s="104"/>
      <c r="E55" s="104"/>
      <c r="F55" s="97"/>
      <c r="G55" s="98"/>
      <c r="H55" s="98"/>
      <c r="I55" s="97"/>
      <c r="J55" s="96"/>
      <c r="K55" s="95">
        <f>K57</f>
        <v>2865</v>
      </c>
    </row>
    <row r="56" spans="2:11" ht="15">
      <c r="B56" s="99"/>
      <c r="C56" s="99"/>
      <c r="D56" s="99"/>
      <c r="E56" s="99"/>
      <c r="F56" s="94">
        <f>IF(ISBLANK(F54),"",INT(20.0479*(17-F54)^1.835))</f>
        <v>750</v>
      </c>
      <c r="G56" s="94">
        <f>IF(ISBLANK(G54),"",INT(1.84523*(G54*100-75)^1.348))</f>
        <v>621</v>
      </c>
      <c r="H56" s="94">
        <f>IF(ISBLANK(H54),"",INT(56.0211*(H54-1.5)^1.05))</f>
        <v>590</v>
      </c>
      <c r="I56" s="94">
        <f>IF(ISBLANK(I54),"",INT(0.188807*(I54*100-210)^1.41))</f>
        <v>490</v>
      </c>
      <c r="J56" s="94">
        <f>IF(ISBLANK(J54),"",INT(0.11193*(254-(J54/$J$8))^1.88))</f>
        <v>414</v>
      </c>
      <c r="K56" s="93">
        <f>K57</f>
        <v>2865</v>
      </c>
    </row>
    <row r="57" spans="6:11" ht="15.75">
      <c r="F57" s="92"/>
      <c r="G57" s="92">
        <f>F56+G56</f>
        <v>1371</v>
      </c>
      <c r="H57" s="92">
        <f>G57+H56</f>
        <v>1961</v>
      </c>
      <c r="I57" s="92">
        <f>H57+I56</f>
        <v>2451</v>
      </c>
      <c r="J57" s="92">
        <f>I57+J56</f>
        <v>2865</v>
      </c>
      <c r="K57" s="91">
        <f>SUM(F56:J56)</f>
        <v>2865</v>
      </c>
    </row>
    <row r="58" spans="6:11" ht="12.75">
      <c r="F58" s="92"/>
      <c r="G58" s="92"/>
      <c r="H58" s="92"/>
      <c r="I58" s="92"/>
      <c r="J58" s="92"/>
      <c r="K58" s="89">
        <f>K57</f>
        <v>2865</v>
      </c>
    </row>
    <row r="59" spans="1:11" ht="14.25">
      <c r="A59" s="104">
        <v>11</v>
      </c>
      <c r="B59" s="143">
        <v>11</v>
      </c>
      <c r="C59" s="145" t="s">
        <v>33</v>
      </c>
      <c r="D59" s="147">
        <v>35962</v>
      </c>
      <c r="E59" s="144" t="s">
        <v>14</v>
      </c>
      <c r="F59" s="103">
        <v>9.98</v>
      </c>
      <c r="G59" s="103">
        <v>1.41</v>
      </c>
      <c r="H59" s="103">
        <v>9.89</v>
      </c>
      <c r="I59" s="103">
        <v>4.96</v>
      </c>
      <c r="J59" s="102">
        <v>0.0020336805555555555</v>
      </c>
      <c r="K59" s="101">
        <f>K62</f>
        <v>2715</v>
      </c>
    </row>
    <row r="60" spans="1:11" ht="12.75">
      <c r="A60" s="99"/>
      <c r="F60" s="97"/>
      <c r="G60" s="98"/>
      <c r="H60" s="98"/>
      <c r="I60" s="97"/>
      <c r="J60" s="96"/>
      <c r="K60" s="95">
        <f>K62</f>
        <v>2715</v>
      </c>
    </row>
    <row r="61" spans="6:11" ht="15">
      <c r="F61" s="94">
        <f>IF(ISBLANK(F59),"",INT(20.0479*(17-F59)^1.835))</f>
        <v>716</v>
      </c>
      <c r="G61" s="94">
        <f>IF(ISBLANK(G59),"",INT(1.84523*(G59*100-75)^1.348))</f>
        <v>523</v>
      </c>
      <c r="H61" s="94">
        <f>IF(ISBLANK(H59),"",INT(56.0211*(H59-1.5)^1.05))</f>
        <v>522</v>
      </c>
      <c r="I61" s="94">
        <f>IF(ISBLANK(I59),"",INT(0.188807*(I59*100-210)^1.41))</f>
        <v>548</v>
      </c>
      <c r="J61" s="94">
        <f>IF(ISBLANK(J59),"",INT(0.11193*(254-(J59/$J$8))^1.88))</f>
        <v>406</v>
      </c>
      <c r="K61" s="93">
        <f>K62</f>
        <v>2715</v>
      </c>
    </row>
    <row r="62" spans="6:11" ht="15.75">
      <c r="F62" s="92"/>
      <c r="G62" s="92">
        <f>F61+G61</f>
        <v>1239</v>
      </c>
      <c r="H62" s="92">
        <f>G62+H61</f>
        <v>1761</v>
      </c>
      <c r="I62" s="92">
        <f>H62+I61</f>
        <v>2309</v>
      </c>
      <c r="J62" s="92">
        <f>I62+J61</f>
        <v>2715</v>
      </c>
      <c r="K62" s="91">
        <f>SUM(F61:J61)</f>
        <v>2715</v>
      </c>
    </row>
    <row r="63" spans="2:11" ht="15.75">
      <c r="B63" s="84"/>
      <c r="C63" s="84"/>
      <c r="D63" s="84"/>
      <c r="E63" s="84"/>
      <c r="F63" s="92"/>
      <c r="G63" s="92"/>
      <c r="H63" s="92"/>
      <c r="I63" s="92"/>
      <c r="J63" s="92"/>
      <c r="K63" s="107">
        <f>K62</f>
        <v>2715</v>
      </c>
    </row>
    <row r="64" spans="1:11" ht="14.25">
      <c r="A64" s="104">
        <v>12</v>
      </c>
      <c r="B64" s="143">
        <v>3</v>
      </c>
      <c r="C64" s="118" t="s">
        <v>26</v>
      </c>
      <c r="D64" s="146">
        <v>35821</v>
      </c>
      <c r="E64" s="144" t="s">
        <v>15</v>
      </c>
      <c r="F64" s="176" t="s">
        <v>36</v>
      </c>
      <c r="G64" s="103">
        <v>1.53</v>
      </c>
      <c r="H64" s="103">
        <v>11.22</v>
      </c>
      <c r="I64" s="103">
        <v>4.71</v>
      </c>
      <c r="J64" s="102">
        <v>0.002031712962962963</v>
      </c>
      <c r="K64" s="101">
        <f>K67</f>
        <v>2155</v>
      </c>
    </row>
    <row r="65" spans="1:11" ht="12.75">
      <c r="A65" s="99"/>
      <c r="F65" s="97"/>
      <c r="G65" s="98"/>
      <c r="H65" s="98"/>
      <c r="I65" s="97"/>
      <c r="J65" s="96"/>
      <c r="K65" s="95">
        <f>K67</f>
        <v>2155</v>
      </c>
    </row>
    <row r="66" spans="6:11" ht="15">
      <c r="F66" s="94">
        <v>0</v>
      </c>
      <c r="G66" s="94">
        <f>IF(ISBLANK(G64),"",INT(1.84523*(G64*100-75)^1.348))</f>
        <v>655</v>
      </c>
      <c r="H66" s="94">
        <f>IF(ISBLANK(H64),"",INT(56.0211*(H64-1.5)^1.05))</f>
        <v>610</v>
      </c>
      <c r="I66" s="94">
        <f>IF(ISBLANK(I64),"",INT(0.188807*(I64*100-210)^1.41))</f>
        <v>482</v>
      </c>
      <c r="J66" s="94">
        <f>IF(ISBLANK(J64),"",INT(0.11193*(254-(J64/$J$8))^1.88))</f>
        <v>408</v>
      </c>
      <c r="K66" s="93">
        <f>K67</f>
        <v>2155</v>
      </c>
    </row>
    <row r="67" spans="6:11" ht="15.75">
      <c r="F67" s="92"/>
      <c r="G67" s="92">
        <f>F66+G66</f>
        <v>655</v>
      </c>
      <c r="H67" s="92">
        <f>G67+H66</f>
        <v>1265</v>
      </c>
      <c r="I67" s="92">
        <f>H67+I66</f>
        <v>1747</v>
      </c>
      <c r="J67" s="92">
        <f>I67+J66</f>
        <v>2155</v>
      </c>
      <c r="K67" s="91">
        <f>SUM(F66:J66)</f>
        <v>2155</v>
      </c>
    </row>
    <row r="68" ht="12.75">
      <c r="K68" s="89">
        <f>K67</f>
        <v>2155</v>
      </c>
    </row>
    <row r="69" spans="10:11" ht="12.75">
      <c r="J69" s="90"/>
      <c r="K69" s="89"/>
    </row>
  </sheetData>
  <sheetProtection/>
  <mergeCells count="2">
    <mergeCell ref="A1:O1"/>
    <mergeCell ref="A5:O5"/>
  </mergeCells>
  <printOptions/>
  <pageMargins left="0.69" right="0.48" top="0.22" bottom="0.42" header="0.16" footer="0.16"/>
  <pageSetup horizontalDpi="300" verticalDpi="300" orientation="landscape" paperSize="9" r:id="rId1"/>
  <headerFooter alignWithMargins="0">
    <oddFooter>&amp;C&amp;A&amp;RPage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zoomScalePageLayoutView="0" workbookViewId="0" topLeftCell="A1">
      <selection activeCell="A1" sqref="A1:K22"/>
    </sheetView>
  </sheetViews>
  <sheetFormatPr defaultColWidth="9.140625" defaultRowHeight="12.75"/>
  <cols>
    <col min="1" max="1" width="3.8515625" style="3" customWidth="1"/>
    <col min="2" max="2" width="5.28125" style="4" customWidth="1"/>
    <col min="3" max="3" width="22.421875" style="5" bestFit="1" customWidth="1"/>
    <col min="4" max="4" width="10.140625" style="16" bestFit="1" customWidth="1"/>
    <col min="5" max="5" width="24.00390625" style="5" bestFit="1" customWidth="1"/>
    <col min="6" max="6" width="8.7109375" style="7" customWidth="1"/>
    <col min="7" max="9" width="8.7109375" style="6" customWidth="1"/>
    <col min="10" max="10" width="5.8515625" style="1" customWidth="1"/>
    <col min="11" max="11" width="9.421875" style="1" bestFit="1" customWidth="1"/>
    <col min="12" max="16384" width="9.140625" style="1" customWidth="1"/>
  </cols>
  <sheetData>
    <row r="1" spans="1:14" ht="22.5">
      <c r="A1" s="161" t="s">
        <v>2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33"/>
      <c r="M1" s="33"/>
      <c r="N1" s="33"/>
    </row>
    <row r="2" spans="1:11" ht="20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4:12" ht="18.75" customHeight="1">
      <c r="D3" s="6"/>
      <c r="L3" s="8"/>
    </row>
    <row r="4" spans="2:12" ht="18.75">
      <c r="B4" s="40"/>
      <c r="C4" s="40" t="s">
        <v>3</v>
      </c>
      <c r="D4" s="6"/>
      <c r="E4" s="9"/>
      <c r="G4" s="34"/>
      <c r="H4" s="35"/>
      <c r="I4" s="35"/>
      <c r="J4" s="35"/>
      <c r="L4" s="8"/>
    </row>
    <row r="5" spans="2:10" ht="18.75">
      <c r="B5" s="40"/>
      <c r="C5" s="117" t="s">
        <v>21</v>
      </c>
      <c r="D5" s="6"/>
      <c r="E5" s="9"/>
      <c r="G5" s="34"/>
      <c r="H5" s="35"/>
      <c r="I5" s="35"/>
      <c r="J5" s="35"/>
    </row>
    <row r="6" spans="4:5" ht="18.75">
      <c r="D6" s="6"/>
      <c r="E6" s="9"/>
    </row>
    <row r="7" spans="1:11" s="10" customFormat="1" ht="18.75" customHeight="1">
      <c r="A7" s="162" t="s">
        <v>4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</row>
    <row r="8" spans="1:11" s="10" customFormat="1" ht="18.75" customHeight="1">
      <c r="A8" s="162" t="s">
        <v>23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</row>
    <row r="9" spans="1:9" s="10" customFormat="1" ht="18.75" customHeight="1">
      <c r="A9" s="11"/>
      <c r="B9" s="11"/>
      <c r="C9" s="11"/>
      <c r="D9" s="11"/>
      <c r="E9" s="11"/>
      <c r="F9" s="11"/>
      <c r="G9" s="11"/>
      <c r="H9" s="12"/>
      <c r="I9" s="11"/>
    </row>
    <row r="10" spans="1:11" s="10" customFormat="1" ht="29.25" customHeight="1">
      <c r="A10" s="38"/>
      <c r="B10" s="36" t="s">
        <v>5</v>
      </c>
      <c r="C10" s="36" t="s">
        <v>6</v>
      </c>
      <c r="D10" s="36" t="s">
        <v>7</v>
      </c>
      <c r="E10" s="37" t="s">
        <v>8</v>
      </c>
      <c r="F10" s="36"/>
      <c r="G10" s="36"/>
      <c r="H10" s="36"/>
      <c r="I10" s="36" t="s">
        <v>9</v>
      </c>
      <c r="J10" s="36"/>
      <c r="K10" s="36" t="s">
        <v>10</v>
      </c>
    </row>
    <row r="11" spans="1:17" s="13" customFormat="1" ht="15" customHeight="1">
      <c r="A11" s="148">
        <v>1</v>
      </c>
      <c r="B11" s="70">
        <v>5</v>
      </c>
      <c r="C11" s="152" t="s">
        <v>28</v>
      </c>
      <c r="D11" s="153">
        <v>36327</v>
      </c>
      <c r="E11" s="151" t="s">
        <v>16</v>
      </c>
      <c r="F11" s="149"/>
      <c r="G11" s="51"/>
      <c r="H11" s="51"/>
      <c r="I11" s="52">
        <v>8.81</v>
      </c>
      <c r="J11" s="51"/>
      <c r="K11" s="39">
        <f>IF(ISBLANK(I11),"",INT(20.0479*(17-I11)^1.835))</f>
        <v>950</v>
      </c>
      <c r="N11" s="68"/>
      <c r="O11" s="69"/>
      <c r="P11" s="69"/>
      <c r="Q11" s="69"/>
    </row>
    <row r="12" spans="1:11" s="13" customFormat="1" ht="15" customHeight="1">
      <c r="A12" s="148">
        <v>2</v>
      </c>
      <c r="B12" s="70">
        <v>8</v>
      </c>
      <c r="C12" s="145" t="s">
        <v>31</v>
      </c>
      <c r="D12" s="153">
        <v>36256</v>
      </c>
      <c r="E12" s="151" t="s">
        <v>16</v>
      </c>
      <c r="F12" s="149"/>
      <c r="G12" s="51"/>
      <c r="H12" s="51"/>
      <c r="I12" s="52">
        <v>9.07</v>
      </c>
      <c r="J12" s="51"/>
      <c r="K12" s="39">
        <f>IF(ISBLANK(I12),"",INT(20.0479*(17-I12)^1.835))</f>
        <v>895</v>
      </c>
    </row>
    <row r="13" spans="1:17" s="13" customFormat="1" ht="15" customHeight="1">
      <c r="A13" s="148">
        <v>3</v>
      </c>
      <c r="B13" s="70">
        <v>2</v>
      </c>
      <c r="C13" s="120" t="s">
        <v>25</v>
      </c>
      <c r="D13" s="150">
        <v>36099</v>
      </c>
      <c r="E13" s="151" t="s">
        <v>15</v>
      </c>
      <c r="F13" s="149"/>
      <c r="G13" s="51"/>
      <c r="H13" s="51"/>
      <c r="I13" s="52">
        <v>9.3</v>
      </c>
      <c r="J13" s="51"/>
      <c r="K13" s="39">
        <f>IF(ISBLANK(I13),"",INT(20.0479*(17-I13)^1.835))</f>
        <v>848</v>
      </c>
      <c r="N13" s="68"/>
      <c r="O13" s="69"/>
      <c r="P13" s="69"/>
      <c r="Q13" s="69"/>
    </row>
    <row r="14" spans="1:17" s="13" customFormat="1" ht="15" customHeight="1">
      <c r="A14" s="148">
        <v>4</v>
      </c>
      <c r="B14" s="70">
        <v>1</v>
      </c>
      <c r="C14" s="120" t="s">
        <v>24</v>
      </c>
      <c r="D14" s="150">
        <v>36417</v>
      </c>
      <c r="E14" s="151" t="s">
        <v>15</v>
      </c>
      <c r="F14" s="149"/>
      <c r="G14" s="51"/>
      <c r="H14" s="51"/>
      <c r="I14" s="52">
        <v>9.31</v>
      </c>
      <c r="J14" s="51"/>
      <c r="K14" s="39">
        <f>IF(ISBLANK(I14),"",INT(20.0479*(17-I14)^1.835))</f>
        <v>846</v>
      </c>
      <c r="N14" s="68"/>
      <c r="O14" s="69"/>
      <c r="P14" s="69"/>
      <c r="Q14" s="69"/>
    </row>
    <row r="15" spans="1:11" s="13" customFormat="1" ht="15" customHeight="1">
      <c r="A15" s="148">
        <v>5</v>
      </c>
      <c r="B15" s="70">
        <v>6</v>
      </c>
      <c r="C15" s="152" t="s">
        <v>29</v>
      </c>
      <c r="D15" s="153">
        <v>36025</v>
      </c>
      <c r="E15" s="151" t="s">
        <v>16</v>
      </c>
      <c r="F15" s="149"/>
      <c r="G15" s="51"/>
      <c r="H15" s="51"/>
      <c r="I15" s="52">
        <v>9.33</v>
      </c>
      <c r="J15" s="51"/>
      <c r="K15" s="39">
        <f>IF(ISBLANK(I15),"",INT(20.0479*(17-I15)^1.835))</f>
        <v>842</v>
      </c>
    </row>
    <row r="16" spans="1:11" s="13" customFormat="1" ht="15" customHeight="1">
      <c r="A16" s="148">
        <v>6</v>
      </c>
      <c r="B16" s="70">
        <v>7</v>
      </c>
      <c r="C16" s="152" t="s">
        <v>30</v>
      </c>
      <c r="D16" s="153">
        <v>36064</v>
      </c>
      <c r="E16" s="151" t="s">
        <v>16</v>
      </c>
      <c r="F16" s="149"/>
      <c r="G16" s="51"/>
      <c r="H16" s="51"/>
      <c r="I16" s="52">
        <v>9.37</v>
      </c>
      <c r="J16" s="51"/>
      <c r="K16" s="39">
        <f>IF(ISBLANK(I16),"",INT(20.0479*(17-I16)^1.835))</f>
        <v>834</v>
      </c>
    </row>
    <row r="17" spans="1:17" s="13" customFormat="1" ht="15" customHeight="1">
      <c r="A17" s="148">
        <v>7</v>
      </c>
      <c r="B17" s="70">
        <v>4</v>
      </c>
      <c r="C17" s="120" t="s">
        <v>27</v>
      </c>
      <c r="D17" s="150">
        <v>36187</v>
      </c>
      <c r="E17" s="151" t="s">
        <v>15</v>
      </c>
      <c r="F17" s="149"/>
      <c r="G17" s="51"/>
      <c r="H17" s="51"/>
      <c r="I17" s="52">
        <v>9.59</v>
      </c>
      <c r="J17" s="51"/>
      <c r="K17" s="39">
        <f>IF(ISBLANK(I17),"",INT(20.0479*(17-I17)^1.835))</f>
        <v>791</v>
      </c>
      <c r="N17" s="68"/>
      <c r="O17" s="69"/>
      <c r="P17" s="69"/>
      <c r="Q17" s="69"/>
    </row>
    <row r="18" spans="1:17" s="13" customFormat="1" ht="15" customHeight="1">
      <c r="A18" s="148">
        <v>8</v>
      </c>
      <c r="B18" s="70">
        <v>9</v>
      </c>
      <c r="C18" s="152" t="s">
        <v>35</v>
      </c>
      <c r="D18" s="153">
        <v>36786</v>
      </c>
      <c r="E18" s="151" t="s">
        <v>14</v>
      </c>
      <c r="F18" s="149"/>
      <c r="G18" s="51"/>
      <c r="H18" s="51"/>
      <c r="I18" s="52">
        <v>9.6</v>
      </c>
      <c r="J18" s="51"/>
      <c r="K18" s="39">
        <f>IF(ISBLANK(I18),"",INT(20.0479*(17-I18)^1.835))</f>
        <v>789</v>
      </c>
      <c r="N18" s="68"/>
      <c r="O18" s="69"/>
      <c r="P18" s="69"/>
      <c r="Q18" s="69"/>
    </row>
    <row r="19" spans="1:11" s="13" customFormat="1" ht="15" customHeight="1">
      <c r="A19" s="148">
        <v>9</v>
      </c>
      <c r="B19" s="70">
        <v>12</v>
      </c>
      <c r="C19" s="152" t="s">
        <v>34</v>
      </c>
      <c r="D19" s="153">
        <v>36689</v>
      </c>
      <c r="E19" s="151" t="s">
        <v>14</v>
      </c>
      <c r="F19" s="149"/>
      <c r="G19" s="51"/>
      <c r="H19" s="51"/>
      <c r="I19" s="52">
        <v>9.8</v>
      </c>
      <c r="J19" s="51"/>
      <c r="K19" s="39">
        <f>IF(ISBLANK(I19),"",INT(20.0479*(17-I19)^1.835))</f>
        <v>750</v>
      </c>
    </row>
    <row r="20" spans="1:17" s="13" customFormat="1" ht="15" customHeight="1">
      <c r="A20" s="148">
        <v>10</v>
      </c>
      <c r="B20" s="70">
        <v>10</v>
      </c>
      <c r="C20" s="152" t="s">
        <v>32</v>
      </c>
      <c r="D20" s="153">
        <v>36743</v>
      </c>
      <c r="E20" s="151" t="s">
        <v>14</v>
      </c>
      <c r="F20" s="149"/>
      <c r="G20" s="51"/>
      <c r="H20" s="51"/>
      <c r="I20" s="52">
        <v>9.87</v>
      </c>
      <c r="J20" s="51"/>
      <c r="K20" s="39">
        <f>IF(ISBLANK(I20),"",INT(20.0479*(17-I20)^1.835))</f>
        <v>737</v>
      </c>
      <c r="N20" s="68"/>
      <c r="O20" s="69"/>
      <c r="P20" s="69"/>
      <c r="Q20" s="69"/>
    </row>
    <row r="21" spans="1:11" s="13" customFormat="1" ht="15" customHeight="1">
      <c r="A21" s="148">
        <v>11</v>
      </c>
      <c r="B21" s="154">
        <v>11</v>
      </c>
      <c r="C21" s="155" t="s">
        <v>33</v>
      </c>
      <c r="D21" s="156">
        <v>35962</v>
      </c>
      <c r="E21" s="157" t="s">
        <v>14</v>
      </c>
      <c r="F21" s="50"/>
      <c r="G21" s="51"/>
      <c r="H21" s="51"/>
      <c r="I21" s="52">
        <v>9.98</v>
      </c>
      <c r="J21" s="51"/>
      <c r="K21" s="39">
        <f>IF(ISBLANK(I21),"",INT(20.0479*(17-I21)^1.835))</f>
        <v>716</v>
      </c>
    </row>
    <row r="22" spans="1:17" s="13" customFormat="1" ht="15" customHeight="1">
      <c r="A22" s="49"/>
      <c r="B22" s="70">
        <v>3</v>
      </c>
      <c r="C22" s="120" t="s">
        <v>26</v>
      </c>
      <c r="D22" s="150">
        <v>35821</v>
      </c>
      <c r="E22" s="151" t="s">
        <v>15</v>
      </c>
      <c r="F22" s="50"/>
      <c r="G22" s="51"/>
      <c r="H22" s="51"/>
      <c r="I22" s="52" t="s">
        <v>36</v>
      </c>
      <c r="J22" s="51"/>
      <c r="K22" s="39">
        <v>0</v>
      </c>
      <c r="N22" s="68"/>
      <c r="O22" s="69"/>
      <c r="P22" s="69"/>
      <c r="Q22" s="69"/>
    </row>
  </sheetData>
  <sheetProtection/>
  <mergeCells count="3">
    <mergeCell ref="A1:K1"/>
    <mergeCell ref="A8:K8"/>
    <mergeCell ref="A7:K7"/>
  </mergeCells>
  <printOptions horizontalCentered="1"/>
  <pageMargins left="0.6299212598425197" right="0.1968503937007874" top="0.3937007874015748" bottom="0.1968503937007874" header="0.15748031496062992" footer="0.1968503937007874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36"/>
  <sheetViews>
    <sheetView zoomScalePageLayoutView="0" workbookViewId="0" topLeftCell="A19">
      <selection activeCell="AK34" sqref="AK34"/>
    </sheetView>
  </sheetViews>
  <sheetFormatPr defaultColWidth="9.140625" defaultRowHeight="12.75"/>
  <cols>
    <col min="1" max="1" width="3.8515625" style="22" customWidth="1"/>
    <col min="2" max="2" width="9.421875" style="23" bestFit="1" customWidth="1"/>
    <col min="3" max="3" width="21.57421875" style="24" customWidth="1"/>
    <col min="4" max="4" width="10.140625" style="29" bestFit="1" customWidth="1"/>
    <col min="5" max="5" width="15.7109375" style="24" customWidth="1"/>
    <col min="6" max="6" width="8.7109375" style="24" customWidth="1"/>
    <col min="7" max="22" width="2.28125" style="24" customWidth="1"/>
    <col min="23" max="30" width="2.28125" style="22" customWidth="1"/>
    <col min="31" max="34" width="2.28125" style="1" customWidth="1"/>
    <col min="35" max="35" width="2.28125" style="22" customWidth="1"/>
    <col min="36" max="36" width="2.140625" style="22" customWidth="1"/>
    <col min="37" max="37" width="7.8515625" style="1" bestFit="1" customWidth="1"/>
    <col min="38" max="16384" width="9.140625" style="1" customWidth="1"/>
  </cols>
  <sheetData>
    <row r="1" spans="1:38" ht="23.25" customHeight="1">
      <c r="A1" s="161" t="s">
        <v>2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</row>
    <row r="2" ht="12.75">
      <c r="D2" s="24"/>
    </row>
    <row r="3" spans="4:12" ht="12.75">
      <c r="D3" s="24"/>
      <c r="L3" s="25"/>
    </row>
    <row r="4" spans="1:38" ht="15.75" customHeight="1">
      <c r="A4" s="26"/>
      <c r="B4" s="40" t="s">
        <v>3</v>
      </c>
      <c r="C4" s="35"/>
      <c r="D4" s="26"/>
      <c r="E4" s="26"/>
      <c r="F4" s="27"/>
      <c r="G4" s="27"/>
      <c r="H4" s="27"/>
      <c r="I4" s="27"/>
      <c r="J4" s="26"/>
      <c r="K4" s="26"/>
      <c r="L4" s="28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44"/>
      <c r="AF4" s="45"/>
      <c r="AG4" s="45"/>
      <c r="AH4" s="45"/>
      <c r="AI4" s="45"/>
      <c r="AJ4" s="45"/>
      <c r="AK4" s="45"/>
      <c r="AL4" s="10"/>
    </row>
    <row r="5" spans="1:38" ht="15.75" customHeight="1">
      <c r="A5" s="26"/>
      <c r="B5" s="117" t="s">
        <v>21</v>
      </c>
      <c r="C5" s="46"/>
      <c r="D5" s="26"/>
      <c r="E5" s="26"/>
      <c r="F5" s="27"/>
      <c r="G5" s="27"/>
      <c r="H5" s="27"/>
      <c r="I5" s="27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44"/>
      <c r="AF5" s="45"/>
      <c r="AG5" s="45"/>
      <c r="AH5" s="45"/>
      <c r="AI5" s="45"/>
      <c r="AJ5" s="45"/>
      <c r="AK5" s="45"/>
      <c r="AL5" s="10"/>
    </row>
    <row r="6" spans="1:38" ht="20.25" customHeight="1">
      <c r="A6" s="173" t="s">
        <v>11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</row>
    <row r="7" spans="1:38" s="26" customFormat="1" ht="19.5" customHeight="1">
      <c r="A7" s="173" t="s">
        <v>23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</row>
    <row r="8" s="26" customFormat="1" ht="12.75">
      <c r="AJ8" s="12"/>
    </row>
    <row r="9" spans="1:38" s="22" customFormat="1" ht="28.5" customHeight="1" thickBot="1">
      <c r="A9" s="165"/>
      <c r="B9" s="165" t="s">
        <v>5</v>
      </c>
      <c r="C9" s="165" t="s">
        <v>6</v>
      </c>
      <c r="D9" s="165" t="s">
        <v>7</v>
      </c>
      <c r="E9" s="167" t="s">
        <v>8</v>
      </c>
      <c r="F9" s="48"/>
      <c r="G9" s="169">
        <v>1.35</v>
      </c>
      <c r="H9" s="169"/>
      <c r="I9" s="169"/>
      <c r="J9" s="172">
        <v>1.38</v>
      </c>
      <c r="K9" s="172"/>
      <c r="L9" s="172"/>
      <c r="M9" s="174">
        <v>1.41</v>
      </c>
      <c r="N9" s="172"/>
      <c r="O9" s="175"/>
      <c r="P9" s="172">
        <v>1.44</v>
      </c>
      <c r="Q9" s="172"/>
      <c r="R9" s="172"/>
      <c r="S9" s="174">
        <v>1.47</v>
      </c>
      <c r="T9" s="172"/>
      <c r="U9" s="175"/>
      <c r="V9" s="170">
        <v>1.5</v>
      </c>
      <c r="W9" s="170"/>
      <c r="X9" s="170"/>
      <c r="Y9" s="163">
        <v>1.53</v>
      </c>
      <c r="Z9" s="163"/>
      <c r="AA9" s="163"/>
      <c r="AB9" s="164">
        <v>1.56</v>
      </c>
      <c r="AC9" s="163"/>
      <c r="AD9" s="171"/>
      <c r="AE9" s="163">
        <v>1.59</v>
      </c>
      <c r="AF9" s="163"/>
      <c r="AG9" s="163"/>
      <c r="AH9" s="164">
        <v>1.62</v>
      </c>
      <c r="AI9" s="163"/>
      <c r="AJ9" s="163"/>
      <c r="AK9" s="47" t="s">
        <v>9</v>
      </c>
      <c r="AL9" s="47" t="s">
        <v>10</v>
      </c>
    </row>
    <row r="10" spans="1:38" ht="26.25" customHeight="1" thickBot="1">
      <c r="A10" s="166"/>
      <c r="B10" s="166"/>
      <c r="C10" s="166"/>
      <c r="D10" s="166"/>
      <c r="E10" s="168"/>
      <c r="F10" s="123"/>
      <c r="G10" s="169">
        <v>1.65</v>
      </c>
      <c r="H10" s="169"/>
      <c r="I10" s="169"/>
      <c r="J10" s="169">
        <v>1.68</v>
      </c>
      <c r="K10" s="169"/>
      <c r="L10" s="169"/>
      <c r="M10" s="174">
        <v>1.71</v>
      </c>
      <c r="N10" s="172"/>
      <c r="O10" s="175"/>
      <c r="P10" s="174">
        <v>1.74</v>
      </c>
      <c r="Q10" s="172"/>
      <c r="R10" s="175"/>
      <c r="S10" s="174"/>
      <c r="T10" s="172"/>
      <c r="U10" s="175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25"/>
      <c r="AL10" s="126"/>
    </row>
    <row r="11" spans="1:38" ht="15" customHeight="1">
      <c r="A11" s="53">
        <v>1</v>
      </c>
      <c r="B11" s="70">
        <v>1</v>
      </c>
      <c r="C11" s="120" t="s">
        <v>24</v>
      </c>
      <c r="D11" s="150">
        <v>36417</v>
      </c>
      <c r="E11" s="151" t="s">
        <v>15</v>
      </c>
      <c r="F11" s="81">
        <v>1.6</v>
      </c>
      <c r="G11" s="72"/>
      <c r="H11" s="73"/>
      <c r="I11" s="74"/>
      <c r="J11" s="72"/>
      <c r="K11" s="73"/>
      <c r="L11" s="74"/>
      <c r="M11" s="72"/>
      <c r="N11" s="73"/>
      <c r="O11" s="74"/>
      <c r="P11" s="72"/>
      <c r="Q11" s="73"/>
      <c r="R11" s="74"/>
      <c r="S11" s="72"/>
      <c r="T11" s="73"/>
      <c r="U11" s="74"/>
      <c r="V11" s="72"/>
      <c r="W11" s="75"/>
      <c r="X11" s="76"/>
      <c r="Y11" s="77"/>
      <c r="Z11" s="75"/>
      <c r="AA11" s="76"/>
      <c r="AB11" s="77"/>
      <c r="AC11" s="75"/>
      <c r="AD11" s="76"/>
      <c r="AE11" s="78" t="s">
        <v>39</v>
      </c>
      <c r="AF11" s="79"/>
      <c r="AG11" s="80"/>
      <c r="AH11" s="78" t="s">
        <v>37</v>
      </c>
      <c r="AI11" s="75" t="s">
        <v>39</v>
      </c>
      <c r="AJ11" s="76"/>
      <c r="AK11" s="71">
        <v>1.71</v>
      </c>
      <c r="AL11" s="55">
        <f>IF(ISBLANK(AK11),"",INT(1.84523*(AK11*100-75)^1.348))</f>
        <v>867</v>
      </c>
    </row>
    <row r="12" spans="1:38" ht="15" customHeight="1" thickBot="1">
      <c r="A12" s="127"/>
      <c r="B12" s="128"/>
      <c r="C12" s="129"/>
      <c r="D12" s="130"/>
      <c r="E12" s="129"/>
      <c r="F12" s="131"/>
      <c r="G12" s="132" t="s">
        <v>39</v>
      </c>
      <c r="H12" s="133"/>
      <c r="I12" s="134"/>
      <c r="J12" s="132" t="s">
        <v>37</v>
      </c>
      <c r="K12" s="133" t="s">
        <v>37</v>
      </c>
      <c r="L12" s="134" t="s">
        <v>39</v>
      </c>
      <c r="M12" s="132" t="s">
        <v>37</v>
      </c>
      <c r="N12" s="133" t="s">
        <v>39</v>
      </c>
      <c r="O12" s="134"/>
      <c r="P12" s="132" t="s">
        <v>37</v>
      </c>
      <c r="Q12" s="133" t="s">
        <v>37</v>
      </c>
      <c r="R12" s="134" t="s">
        <v>37</v>
      </c>
      <c r="S12" s="132"/>
      <c r="T12" s="133"/>
      <c r="U12" s="134"/>
      <c r="V12" s="132"/>
      <c r="W12" s="135"/>
      <c r="X12" s="136"/>
      <c r="Y12" s="137"/>
      <c r="Z12" s="135"/>
      <c r="AA12" s="136"/>
      <c r="AB12" s="137"/>
      <c r="AC12" s="135"/>
      <c r="AD12" s="136"/>
      <c r="AE12" s="138"/>
      <c r="AF12" s="139"/>
      <c r="AG12" s="140"/>
      <c r="AH12" s="138"/>
      <c r="AI12" s="135"/>
      <c r="AJ12" s="136"/>
      <c r="AK12" s="141">
        <f>AK11</f>
        <v>1.71</v>
      </c>
      <c r="AL12" s="142">
        <f>AL11</f>
        <v>867</v>
      </c>
    </row>
    <row r="13" spans="1:38" ht="15" customHeight="1">
      <c r="A13" s="53">
        <v>2</v>
      </c>
      <c r="B13" s="70">
        <v>2</v>
      </c>
      <c r="C13" s="120" t="s">
        <v>25</v>
      </c>
      <c r="D13" s="150">
        <v>36099</v>
      </c>
      <c r="E13" s="151" t="s">
        <v>15</v>
      </c>
      <c r="F13" s="81">
        <v>1.48</v>
      </c>
      <c r="G13" s="72"/>
      <c r="H13" s="73"/>
      <c r="I13" s="74"/>
      <c r="J13" s="72"/>
      <c r="K13" s="73"/>
      <c r="L13" s="74"/>
      <c r="M13" s="72"/>
      <c r="N13" s="73"/>
      <c r="O13" s="74"/>
      <c r="P13" s="72"/>
      <c r="Q13" s="73"/>
      <c r="R13" s="74"/>
      <c r="S13" s="72" t="s">
        <v>39</v>
      </c>
      <c r="T13" s="73"/>
      <c r="U13" s="74"/>
      <c r="V13" s="72" t="s">
        <v>39</v>
      </c>
      <c r="W13" s="75"/>
      <c r="X13" s="76"/>
      <c r="Y13" s="77" t="s">
        <v>39</v>
      </c>
      <c r="Z13" s="75"/>
      <c r="AA13" s="76"/>
      <c r="AB13" s="77" t="s">
        <v>39</v>
      </c>
      <c r="AC13" s="75"/>
      <c r="AD13" s="76"/>
      <c r="AE13" s="78" t="s">
        <v>39</v>
      </c>
      <c r="AF13" s="79"/>
      <c r="AG13" s="80"/>
      <c r="AH13" s="78" t="s">
        <v>39</v>
      </c>
      <c r="AI13" s="75"/>
      <c r="AJ13" s="76"/>
      <c r="AK13" s="71">
        <v>1.65</v>
      </c>
      <c r="AL13" s="55">
        <f>IF(ISBLANK(AK13),"",INT(1.84523*(AK13*100-75)^1.348))</f>
        <v>795</v>
      </c>
    </row>
    <row r="14" spans="1:38" ht="15" customHeight="1" thickBot="1">
      <c r="A14" s="127"/>
      <c r="B14" s="128"/>
      <c r="C14" s="129"/>
      <c r="D14" s="130"/>
      <c r="E14" s="129"/>
      <c r="F14" s="131"/>
      <c r="G14" s="132" t="s">
        <v>37</v>
      </c>
      <c r="H14" s="133" t="s">
        <v>37</v>
      </c>
      <c r="I14" s="134" t="s">
        <v>39</v>
      </c>
      <c r="J14" s="132" t="s">
        <v>37</v>
      </c>
      <c r="K14" s="133" t="s">
        <v>37</v>
      </c>
      <c r="L14" s="134" t="s">
        <v>37</v>
      </c>
      <c r="M14" s="132"/>
      <c r="N14" s="133"/>
      <c r="O14" s="134"/>
      <c r="P14" s="132"/>
      <c r="Q14" s="133"/>
      <c r="R14" s="134"/>
      <c r="S14" s="132"/>
      <c r="T14" s="133"/>
      <c r="U14" s="134"/>
      <c r="V14" s="132"/>
      <c r="W14" s="135"/>
      <c r="X14" s="136"/>
      <c r="Y14" s="137"/>
      <c r="Z14" s="135"/>
      <c r="AA14" s="136"/>
      <c r="AB14" s="137"/>
      <c r="AC14" s="135"/>
      <c r="AD14" s="136"/>
      <c r="AE14" s="138"/>
      <c r="AF14" s="139"/>
      <c r="AG14" s="140"/>
      <c r="AH14" s="138"/>
      <c r="AI14" s="135"/>
      <c r="AJ14" s="136"/>
      <c r="AK14" s="141">
        <v>1.65</v>
      </c>
      <c r="AL14" s="142">
        <f>AL13</f>
        <v>795</v>
      </c>
    </row>
    <row r="15" spans="1:38" ht="15" customHeight="1">
      <c r="A15" s="53">
        <v>3</v>
      </c>
      <c r="B15" s="70">
        <v>7</v>
      </c>
      <c r="C15" s="152" t="s">
        <v>30</v>
      </c>
      <c r="D15" s="153">
        <v>36064</v>
      </c>
      <c r="E15" s="151" t="s">
        <v>16</v>
      </c>
      <c r="F15" s="81">
        <v>1.48</v>
      </c>
      <c r="G15" s="72"/>
      <c r="H15" s="73"/>
      <c r="I15" s="74"/>
      <c r="J15" s="72"/>
      <c r="K15" s="73"/>
      <c r="L15" s="74"/>
      <c r="M15" s="72"/>
      <c r="N15" s="73"/>
      <c r="O15" s="74"/>
      <c r="P15" s="72"/>
      <c r="Q15" s="73"/>
      <c r="R15" s="74"/>
      <c r="S15" s="72" t="s">
        <v>39</v>
      </c>
      <c r="T15" s="73"/>
      <c r="U15" s="74"/>
      <c r="V15" s="72" t="s">
        <v>39</v>
      </c>
      <c r="W15" s="75"/>
      <c r="X15" s="76"/>
      <c r="Y15" s="77" t="s">
        <v>39</v>
      </c>
      <c r="Z15" s="75"/>
      <c r="AA15" s="76"/>
      <c r="AB15" s="77" t="s">
        <v>37</v>
      </c>
      <c r="AC15" s="75" t="s">
        <v>39</v>
      </c>
      <c r="AD15" s="76"/>
      <c r="AE15" s="78" t="s">
        <v>39</v>
      </c>
      <c r="AF15" s="79"/>
      <c r="AG15" s="80"/>
      <c r="AH15" s="78" t="s">
        <v>37</v>
      </c>
      <c r="AI15" s="75" t="s">
        <v>37</v>
      </c>
      <c r="AJ15" s="76" t="s">
        <v>37</v>
      </c>
      <c r="AK15" s="71">
        <v>1.59</v>
      </c>
      <c r="AL15" s="55">
        <f>IF(ISBLANK(AK15),"",INT(1.84523*(AK15*100-75)^1.348))</f>
        <v>724</v>
      </c>
    </row>
    <row r="16" spans="1:38" ht="15" customHeight="1" thickBot="1">
      <c r="A16" s="127"/>
      <c r="B16" s="128"/>
      <c r="C16" s="129"/>
      <c r="D16" s="130"/>
      <c r="E16" s="129"/>
      <c r="F16" s="131"/>
      <c r="G16" s="132"/>
      <c r="H16" s="133"/>
      <c r="I16" s="134"/>
      <c r="J16" s="132"/>
      <c r="K16" s="133"/>
      <c r="L16" s="134"/>
      <c r="M16" s="132"/>
      <c r="N16" s="133"/>
      <c r="O16" s="134"/>
      <c r="P16" s="132"/>
      <c r="Q16" s="133"/>
      <c r="R16" s="134"/>
      <c r="S16" s="132"/>
      <c r="T16" s="133"/>
      <c r="U16" s="134"/>
      <c r="V16" s="132"/>
      <c r="W16" s="135"/>
      <c r="X16" s="136"/>
      <c r="Y16" s="137"/>
      <c r="Z16" s="135"/>
      <c r="AA16" s="136"/>
      <c r="AB16" s="137"/>
      <c r="AC16" s="135"/>
      <c r="AD16" s="136"/>
      <c r="AE16" s="138"/>
      <c r="AF16" s="139"/>
      <c r="AG16" s="140"/>
      <c r="AH16" s="138"/>
      <c r="AI16" s="135"/>
      <c r="AJ16" s="136"/>
      <c r="AK16" s="141">
        <f>AK15</f>
        <v>1.59</v>
      </c>
      <c r="AL16" s="142">
        <f>AL15</f>
        <v>724</v>
      </c>
    </row>
    <row r="17" spans="1:38" ht="15" customHeight="1">
      <c r="A17" s="53">
        <v>4</v>
      </c>
      <c r="B17" s="154">
        <v>6</v>
      </c>
      <c r="C17" s="155" t="s">
        <v>29</v>
      </c>
      <c r="D17" s="156">
        <v>36025</v>
      </c>
      <c r="E17" s="157" t="s">
        <v>16</v>
      </c>
      <c r="F17" s="81">
        <v>1.48</v>
      </c>
      <c r="G17" s="72"/>
      <c r="H17" s="73"/>
      <c r="I17" s="74"/>
      <c r="J17" s="72"/>
      <c r="K17" s="73"/>
      <c r="L17" s="74"/>
      <c r="M17" s="72"/>
      <c r="N17" s="73"/>
      <c r="O17" s="74"/>
      <c r="P17" s="72"/>
      <c r="Q17" s="73"/>
      <c r="R17" s="74"/>
      <c r="S17" s="72" t="s">
        <v>39</v>
      </c>
      <c r="T17" s="73"/>
      <c r="U17" s="74"/>
      <c r="V17" s="72" t="s">
        <v>39</v>
      </c>
      <c r="W17" s="75"/>
      <c r="X17" s="76"/>
      <c r="Y17" s="77" t="s">
        <v>37</v>
      </c>
      <c r="Z17" s="75" t="s">
        <v>39</v>
      </c>
      <c r="AA17" s="76"/>
      <c r="AB17" s="77" t="s">
        <v>37</v>
      </c>
      <c r="AC17" s="75" t="s">
        <v>39</v>
      </c>
      <c r="AD17" s="76"/>
      <c r="AE17" s="78" t="s">
        <v>39</v>
      </c>
      <c r="AF17" s="79"/>
      <c r="AG17" s="80"/>
      <c r="AH17" s="78" t="s">
        <v>37</v>
      </c>
      <c r="AI17" s="75" t="s">
        <v>37</v>
      </c>
      <c r="AJ17" s="76" t="s">
        <v>37</v>
      </c>
      <c r="AK17" s="71">
        <v>1.59</v>
      </c>
      <c r="AL17" s="55">
        <f>IF(ISBLANK(AK17),"",INT(1.84523*(AK17*100-75)^1.348))</f>
        <v>724</v>
      </c>
    </row>
    <row r="18" spans="1:38" ht="15" customHeight="1" thickBot="1">
      <c r="A18" s="127"/>
      <c r="B18" s="128"/>
      <c r="C18" s="129"/>
      <c r="D18" s="130"/>
      <c r="E18" s="129"/>
      <c r="F18" s="131"/>
      <c r="G18" s="132"/>
      <c r="H18" s="133"/>
      <c r="I18" s="134"/>
      <c r="J18" s="132"/>
      <c r="K18" s="133"/>
      <c r="L18" s="134"/>
      <c r="M18" s="132"/>
      <c r="N18" s="133"/>
      <c r="O18" s="134"/>
      <c r="P18" s="132"/>
      <c r="Q18" s="133"/>
      <c r="R18" s="134"/>
      <c r="S18" s="132"/>
      <c r="T18" s="133"/>
      <c r="U18" s="134"/>
      <c r="V18" s="132"/>
      <c r="W18" s="135"/>
      <c r="X18" s="136"/>
      <c r="Y18" s="137"/>
      <c r="Z18" s="135"/>
      <c r="AA18" s="136"/>
      <c r="AB18" s="137"/>
      <c r="AC18" s="135"/>
      <c r="AD18" s="136"/>
      <c r="AE18" s="138"/>
      <c r="AF18" s="139"/>
      <c r="AG18" s="140"/>
      <c r="AH18" s="138"/>
      <c r="AI18" s="135"/>
      <c r="AJ18" s="136"/>
      <c r="AK18" s="141">
        <f>AK17</f>
        <v>1.59</v>
      </c>
      <c r="AL18" s="142">
        <f>AL17</f>
        <v>724</v>
      </c>
    </row>
    <row r="19" spans="1:38" ht="15" customHeight="1">
      <c r="A19" s="53">
        <v>5</v>
      </c>
      <c r="B19" s="70">
        <v>10</v>
      </c>
      <c r="C19" s="152" t="s">
        <v>32</v>
      </c>
      <c r="D19" s="153">
        <v>36743</v>
      </c>
      <c r="E19" s="151" t="s">
        <v>14</v>
      </c>
      <c r="F19" s="81">
        <v>1.42</v>
      </c>
      <c r="G19" s="72"/>
      <c r="H19" s="73"/>
      <c r="I19" s="74"/>
      <c r="J19" s="72"/>
      <c r="K19" s="73"/>
      <c r="L19" s="74"/>
      <c r="M19" s="72" t="s">
        <v>39</v>
      </c>
      <c r="N19" s="73"/>
      <c r="O19" s="74"/>
      <c r="P19" s="72" t="s">
        <v>37</v>
      </c>
      <c r="Q19" s="73" t="s">
        <v>39</v>
      </c>
      <c r="R19" s="74"/>
      <c r="S19" s="72" t="s">
        <v>39</v>
      </c>
      <c r="T19" s="73"/>
      <c r="U19" s="74"/>
      <c r="V19" s="72" t="s">
        <v>39</v>
      </c>
      <c r="W19" s="75"/>
      <c r="X19" s="76"/>
      <c r="Y19" s="77" t="s">
        <v>37</v>
      </c>
      <c r="Z19" s="75" t="s">
        <v>39</v>
      </c>
      <c r="AA19" s="76"/>
      <c r="AB19" s="77" t="s">
        <v>37</v>
      </c>
      <c r="AC19" s="75" t="s">
        <v>39</v>
      </c>
      <c r="AD19" s="76"/>
      <c r="AE19" s="78" t="s">
        <v>39</v>
      </c>
      <c r="AF19" s="79"/>
      <c r="AG19" s="80"/>
      <c r="AH19" s="78" t="s">
        <v>37</v>
      </c>
      <c r="AI19" s="75" t="s">
        <v>37</v>
      </c>
      <c r="AJ19" s="76" t="s">
        <v>37</v>
      </c>
      <c r="AK19" s="71">
        <v>1.59</v>
      </c>
      <c r="AL19" s="55">
        <f>IF(ISBLANK(AK19),"",INT(1.84523*(AK19*100-75)^1.348))</f>
        <v>724</v>
      </c>
    </row>
    <row r="20" spans="1:38" ht="15" customHeight="1" thickBot="1">
      <c r="A20" s="127"/>
      <c r="B20" s="128"/>
      <c r="C20" s="129"/>
      <c r="D20" s="130"/>
      <c r="E20" s="129"/>
      <c r="F20" s="131"/>
      <c r="G20" s="132"/>
      <c r="H20" s="133"/>
      <c r="I20" s="134"/>
      <c r="J20" s="132"/>
      <c r="K20" s="133"/>
      <c r="L20" s="134"/>
      <c r="M20" s="132"/>
      <c r="N20" s="133"/>
      <c r="O20" s="134"/>
      <c r="P20" s="132"/>
      <c r="Q20" s="133"/>
      <c r="R20" s="134"/>
      <c r="S20" s="132"/>
      <c r="T20" s="133"/>
      <c r="U20" s="134"/>
      <c r="V20" s="132"/>
      <c r="W20" s="135"/>
      <c r="X20" s="136"/>
      <c r="Y20" s="137"/>
      <c r="Z20" s="135"/>
      <c r="AA20" s="136"/>
      <c r="AB20" s="137"/>
      <c r="AC20" s="135"/>
      <c r="AD20" s="136"/>
      <c r="AE20" s="138"/>
      <c r="AF20" s="139"/>
      <c r="AG20" s="140"/>
      <c r="AH20" s="138"/>
      <c r="AI20" s="135"/>
      <c r="AJ20" s="136"/>
      <c r="AK20" s="141">
        <f>AK19</f>
        <v>1.59</v>
      </c>
      <c r="AL20" s="142">
        <f>AL19</f>
        <v>724</v>
      </c>
    </row>
    <row r="21" spans="1:38" ht="15" customHeight="1">
      <c r="A21" s="53">
        <v>6</v>
      </c>
      <c r="B21" s="70">
        <v>4</v>
      </c>
      <c r="C21" s="120" t="s">
        <v>27</v>
      </c>
      <c r="D21" s="150">
        <v>36187</v>
      </c>
      <c r="E21" s="151" t="s">
        <v>15</v>
      </c>
      <c r="F21" s="81">
        <v>1.5</v>
      </c>
      <c r="G21" s="72"/>
      <c r="H21" s="73"/>
      <c r="I21" s="74"/>
      <c r="J21" s="72"/>
      <c r="K21" s="73"/>
      <c r="L21" s="74"/>
      <c r="M21" s="72"/>
      <c r="N21" s="73"/>
      <c r="O21" s="74"/>
      <c r="P21" s="72"/>
      <c r="Q21" s="73"/>
      <c r="R21" s="74"/>
      <c r="S21" s="72"/>
      <c r="T21" s="73"/>
      <c r="U21" s="74"/>
      <c r="V21" s="72" t="s">
        <v>39</v>
      </c>
      <c r="W21" s="75"/>
      <c r="X21" s="76"/>
      <c r="Y21" s="77" t="s">
        <v>39</v>
      </c>
      <c r="Z21" s="75"/>
      <c r="AA21" s="76"/>
      <c r="AB21" s="77" t="s">
        <v>37</v>
      </c>
      <c r="AC21" s="75" t="s">
        <v>39</v>
      </c>
      <c r="AD21" s="76"/>
      <c r="AE21" s="78" t="s">
        <v>37</v>
      </c>
      <c r="AF21" s="79" t="s">
        <v>39</v>
      </c>
      <c r="AG21" s="80"/>
      <c r="AH21" s="78" t="s">
        <v>37</v>
      </c>
      <c r="AI21" s="75" t="s">
        <v>37</v>
      </c>
      <c r="AJ21" s="76" t="s">
        <v>37</v>
      </c>
      <c r="AK21" s="71">
        <v>1.59</v>
      </c>
      <c r="AL21" s="55">
        <f>IF(ISBLANK(AK21),"",INT(1.84523*(AK21*100-75)^1.348))</f>
        <v>724</v>
      </c>
    </row>
    <row r="22" spans="1:38" ht="15" customHeight="1" thickBot="1">
      <c r="A22" s="127"/>
      <c r="B22" s="128"/>
      <c r="C22" s="129"/>
      <c r="D22" s="130"/>
      <c r="E22" s="129"/>
      <c r="F22" s="131"/>
      <c r="G22" s="132"/>
      <c r="H22" s="133"/>
      <c r="I22" s="134"/>
      <c r="J22" s="132"/>
      <c r="K22" s="133"/>
      <c r="L22" s="134"/>
      <c r="M22" s="132"/>
      <c r="N22" s="133"/>
      <c r="O22" s="134"/>
      <c r="P22" s="132"/>
      <c r="Q22" s="133"/>
      <c r="R22" s="134"/>
      <c r="S22" s="132"/>
      <c r="T22" s="133"/>
      <c r="U22" s="134"/>
      <c r="V22" s="132"/>
      <c r="W22" s="135"/>
      <c r="X22" s="136"/>
      <c r="Y22" s="137"/>
      <c r="Z22" s="135"/>
      <c r="AA22" s="136"/>
      <c r="AB22" s="137"/>
      <c r="AC22" s="135"/>
      <c r="AD22" s="136"/>
      <c r="AE22" s="138"/>
      <c r="AF22" s="139"/>
      <c r="AG22" s="140"/>
      <c r="AH22" s="138"/>
      <c r="AI22" s="135"/>
      <c r="AJ22" s="136"/>
      <c r="AK22" s="141">
        <f>AK21</f>
        <v>1.59</v>
      </c>
      <c r="AL22" s="142">
        <f>AL21</f>
        <v>724</v>
      </c>
    </row>
    <row r="23" spans="1:38" ht="15" customHeight="1">
      <c r="A23" s="53">
        <v>7</v>
      </c>
      <c r="B23" s="70">
        <v>8</v>
      </c>
      <c r="C23" s="152" t="s">
        <v>31</v>
      </c>
      <c r="D23" s="153">
        <v>36256</v>
      </c>
      <c r="E23" s="151" t="s">
        <v>16</v>
      </c>
      <c r="F23" s="81">
        <v>1.48</v>
      </c>
      <c r="G23" s="72"/>
      <c r="H23" s="73"/>
      <c r="I23" s="74"/>
      <c r="J23" s="72"/>
      <c r="K23" s="73"/>
      <c r="L23" s="74"/>
      <c r="M23" s="72"/>
      <c r="N23" s="73"/>
      <c r="O23" s="74"/>
      <c r="P23" s="72"/>
      <c r="Q23" s="73"/>
      <c r="R23" s="74"/>
      <c r="S23" s="72" t="s">
        <v>39</v>
      </c>
      <c r="T23" s="73"/>
      <c r="U23" s="74"/>
      <c r="V23" s="72" t="s">
        <v>39</v>
      </c>
      <c r="W23" s="75"/>
      <c r="X23" s="76"/>
      <c r="Y23" s="77" t="s">
        <v>39</v>
      </c>
      <c r="Z23" s="75"/>
      <c r="AA23" s="76"/>
      <c r="AB23" s="77" t="s">
        <v>39</v>
      </c>
      <c r="AC23" s="75"/>
      <c r="AD23" s="76"/>
      <c r="AE23" s="78" t="s">
        <v>37</v>
      </c>
      <c r="AF23" s="79" t="s">
        <v>37</v>
      </c>
      <c r="AG23" s="80" t="s">
        <v>37</v>
      </c>
      <c r="AH23" s="78"/>
      <c r="AI23" s="75"/>
      <c r="AJ23" s="76"/>
      <c r="AK23" s="71">
        <v>1.56</v>
      </c>
      <c r="AL23" s="55">
        <f>IF(ISBLANK(AK23),"",INT(1.84523*(AK23*100-75)^1.348))</f>
        <v>689</v>
      </c>
    </row>
    <row r="24" spans="1:38" ht="15" customHeight="1" thickBot="1">
      <c r="A24" s="127"/>
      <c r="B24" s="128"/>
      <c r="C24" s="129"/>
      <c r="D24" s="130"/>
      <c r="E24" s="129"/>
      <c r="F24" s="131"/>
      <c r="G24" s="132"/>
      <c r="H24" s="133"/>
      <c r="I24" s="134"/>
      <c r="J24" s="132"/>
      <c r="K24" s="133"/>
      <c r="L24" s="134"/>
      <c r="M24" s="132"/>
      <c r="N24" s="133"/>
      <c r="O24" s="134"/>
      <c r="P24" s="132"/>
      <c r="Q24" s="133"/>
      <c r="R24" s="134"/>
      <c r="S24" s="132"/>
      <c r="T24" s="133"/>
      <c r="U24" s="134"/>
      <c r="V24" s="132"/>
      <c r="W24" s="135"/>
      <c r="X24" s="136"/>
      <c r="Y24" s="137"/>
      <c r="Z24" s="135"/>
      <c r="AA24" s="136"/>
      <c r="AB24" s="137"/>
      <c r="AC24" s="135"/>
      <c r="AD24" s="136"/>
      <c r="AE24" s="138"/>
      <c r="AF24" s="139"/>
      <c r="AG24" s="140"/>
      <c r="AH24" s="138"/>
      <c r="AI24" s="135"/>
      <c r="AJ24" s="136"/>
      <c r="AK24" s="141">
        <f>AK23</f>
        <v>1.56</v>
      </c>
      <c r="AL24" s="142">
        <f>AL23</f>
        <v>689</v>
      </c>
    </row>
    <row r="25" spans="1:38" ht="15" customHeight="1">
      <c r="A25" s="53">
        <v>8</v>
      </c>
      <c r="B25" s="70">
        <v>5</v>
      </c>
      <c r="C25" s="152" t="s">
        <v>28</v>
      </c>
      <c r="D25" s="153">
        <v>36327</v>
      </c>
      <c r="E25" s="151" t="s">
        <v>16</v>
      </c>
      <c r="F25" s="81">
        <v>1.48</v>
      </c>
      <c r="G25" s="72"/>
      <c r="H25" s="73"/>
      <c r="I25" s="74"/>
      <c r="J25" s="72"/>
      <c r="K25" s="73"/>
      <c r="L25" s="74"/>
      <c r="M25" s="72"/>
      <c r="N25" s="73"/>
      <c r="O25" s="74"/>
      <c r="P25" s="72"/>
      <c r="Q25" s="73"/>
      <c r="R25" s="74"/>
      <c r="S25" s="72" t="s">
        <v>39</v>
      </c>
      <c r="T25" s="73"/>
      <c r="U25" s="74"/>
      <c r="V25" s="72"/>
      <c r="W25" s="75" t="s">
        <v>38</v>
      </c>
      <c r="X25" s="76"/>
      <c r="Y25" s="77" t="s">
        <v>37</v>
      </c>
      <c r="Z25" s="75" t="s">
        <v>37</v>
      </c>
      <c r="AA25" s="76" t="s">
        <v>39</v>
      </c>
      <c r="AB25" s="77" t="s">
        <v>37</v>
      </c>
      <c r="AC25" s="75" t="s">
        <v>39</v>
      </c>
      <c r="AD25" s="76"/>
      <c r="AE25" s="78" t="s">
        <v>37</v>
      </c>
      <c r="AF25" s="79" t="s">
        <v>37</v>
      </c>
      <c r="AG25" s="80" t="s">
        <v>37</v>
      </c>
      <c r="AH25" s="78"/>
      <c r="AI25" s="75"/>
      <c r="AJ25" s="76"/>
      <c r="AK25" s="71">
        <v>1.56</v>
      </c>
      <c r="AL25" s="55">
        <f>IF(ISBLANK(AK25),"",INT(1.84523*(AK25*100-75)^1.348))</f>
        <v>689</v>
      </c>
    </row>
    <row r="26" spans="1:38" ht="15" customHeight="1" thickBot="1">
      <c r="A26" s="127"/>
      <c r="B26" s="128"/>
      <c r="C26" s="129"/>
      <c r="D26" s="130"/>
      <c r="E26" s="129"/>
      <c r="F26" s="131"/>
      <c r="G26" s="132"/>
      <c r="H26" s="133"/>
      <c r="I26" s="134"/>
      <c r="J26" s="132"/>
      <c r="K26" s="133"/>
      <c r="L26" s="134"/>
      <c r="M26" s="132"/>
      <c r="N26" s="133"/>
      <c r="O26" s="134"/>
      <c r="P26" s="132"/>
      <c r="Q26" s="133"/>
      <c r="R26" s="134"/>
      <c r="S26" s="132"/>
      <c r="T26" s="133"/>
      <c r="U26" s="134"/>
      <c r="V26" s="132"/>
      <c r="W26" s="135"/>
      <c r="X26" s="136"/>
      <c r="Y26" s="137"/>
      <c r="Z26" s="135"/>
      <c r="AA26" s="136"/>
      <c r="AB26" s="137"/>
      <c r="AC26" s="135"/>
      <c r="AD26" s="136"/>
      <c r="AE26" s="138"/>
      <c r="AF26" s="139"/>
      <c r="AG26" s="140"/>
      <c r="AH26" s="138"/>
      <c r="AI26" s="135"/>
      <c r="AJ26" s="136"/>
      <c r="AK26" s="141">
        <f>AK25</f>
        <v>1.56</v>
      </c>
      <c r="AL26" s="142">
        <f>AL25</f>
        <v>689</v>
      </c>
    </row>
    <row r="27" spans="1:38" ht="15" customHeight="1">
      <c r="A27" s="53">
        <v>9</v>
      </c>
      <c r="B27" s="70">
        <v>9</v>
      </c>
      <c r="C27" s="152" t="s">
        <v>35</v>
      </c>
      <c r="D27" s="153">
        <v>36786</v>
      </c>
      <c r="E27" s="151" t="s">
        <v>14</v>
      </c>
      <c r="F27" s="81">
        <v>1.42</v>
      </c>
      <c r="G27" s="72"/>
      <c r="H27" s="73"/>
      <c r="I27" s="74"/>
      <c r="J27" s="72"/>
      <c r="K27" s="73"/>
      <c r="L27" s="74"/>
      <c r="M27" s="72" t="s">
        <v>39</v>
      </c>
      <c r="N27" s="73"/>
      <c r="O27" s="74"/>
      <c r="P27" s="72" t="s">
        <v>39</v>
      </c>
      <c r="Q27" s="73"/>
      <c r="R27" s="74"/>
      <c r="S27" s="72" t="s">
        <v>39</v>
      </c>
      <c r="T27" s="73"/>
      <c r="U27" s="74"/>
      <c r="V27" s="72" t="s">
        <v>39</v>
      </c>
      <c r="W27" s="75"/>
      <c r="X27" s="76"/>
      <c r="Y27" s="77" t="s">
        <v>39</v>
      </c>
      <c r="Z27" s="75"/>
      <c r="AA27" s="76"/>
      <c r="AB27" s="77" t="s">
        <v>37</v>
      </c>
      <c r="AC27" s="75" t="s">
        <v>37</v>
      </c>
      <c r="AD27" s="76" t="s">
        <v>37</v>
      </c>
      <c r="AE27" s="78"/>
      <c r="AF27" s="79"/>
      <c r="AG27" s="80"/>
      <c r="AH27" s="78"/>
      <c r="AI27" s="75"/>
      <c r="AJ27" s="76"/>
      <c r="AK27" s="71">
        <v>1.53</v>
      </c>
      <c r="AL27" s="55">
        <f>IF(ISBLANK(AK27),"",INT(1.84523*(AK27*100-75)^1.348))</f>
        <v>655</v>
      </c>
    </row>
    <row r="28" spans="1:38" ht="15" customHeight="1" thickBot="1">
      <c r="A28" s="127"/>
      <c r="B28" s="128"/>
      <c r="C28" s="129"/>
      <c r="D28" s="130"/>
      <c r="E28" s="129"/>
      <c r="F28" s="131"/>
      <c r="G28" s="132"/>
      <c r="H28" s="133"/>
      <c r="I28" s="134"/>
      <c r="J28" s="132"/>
      <c r="K28" s="133"/>
      <c r="L28" s="134"/>
      <c r="M28" s="132"/>
      <c r="N28" s="133"/>
      <c r="O28" s="134"/>
      <c r="P28" s="132"/>
      <c r="Q28" s="133"/>
      <c r="R28" s="134"/>
      <c r="S28" s="132"/>
      <c r="T28" s="133"/>
      <c r="U28" s="134"/>
      <c r="V28" s="132"/>
      <c r="W28" s="135"/>
      <c r="X28" s="136"/>
      <c r="Y28" s="137"/>
      <c r="Z28" s="135"/>
      <c r="AA28" s="136"/>
      <c r="AB28" s="137"/>
      <c r="AC28" s="135"/>
      <c r="AD28" s="136"/>
      <c r="AE28" s="138"/>
      <c r="AF28" s="139"/>
      <c r="AG28" s="140"/>
      <c r="AH28" s="138"/>
      <c r="AI28" s="135"/>
      <c r="AJ28" s="136"/>
      <c r="AK28" s="141">
        <f>AK27</f>
        <v>1.53</v>
      </c>
      <c r="AL28" s="142">
        <f>AL27</f>
        <v>655</v>
      </c>
    </row>
    <row r="29" spans="1:38" ht="15" customHeight="1">
      <c r="A29" s="53">
        <v>10</v>
      </c>
      <c r="B29" s="70">
        <v>3</v>
      </c>
      <c r="C29" s="118" t="s">
        <v>26</v>
      </c>
      <c r="D29" s="150">
        <v>35821</v>
      </c>
      <c r="E29" s="151" t="s">
        <v>15</v>
      </c>
      <c r="F29" s="81">
        <v>1.45</v>
      </c>
      <c r="G29" s="72"/>
      <c r="H29" s="73"/>
      <c r="I29" s="74"/>
      <c r="J29" s="72"/>
      <c r="K29" s="73"/>
      <c r="L29" s="74"/>
      <c r="M29" s="72"/>
      <c r="N29" s="73"/>
      <c r="O29" s="74"/>
      <c r="P29" s="72" t="s">
        <v>39</v>
      </c>
      <c r="Q29" s="73"/>
      <c r="R29" s="74"/>
      <c r="S29" s="72" t="s">
        <v>39</v>
      </c>
      <c r="T29" s="73"/>
      <c r="U29" s="74"/>
      <c r="V29" s="72" t="s">
        <v>37</v>
      </c>
      <c r="W29" s="75" t="s">
        <v>39</v>
      </c>
      <c r="X29" s="76"/>
      <c r="Y29" s="77" t="s">
        <v>39</v>
      </c>
      <c r="Z29" s="75"/>
      <c r="AA29" s="76"/>
      <c r="AB29" s="77" t="s">
        <v>37</v>
      </c>
      <c r="AC29" s="75" t="s">
        <v>37</v>
      </c>
      <c r="AD29" s="76" t="s">
        <v>37</v>
      </c>
      <c r="AE29" s="78"/>
      <c r="AF29" s="79"/>
      <c r="AG29" s="80"/>
      <c r="AH29" s="78"/>
      <c r="AI29" s="75"/>
      <c r="AJ29" s="76"/>
      <c r="AK29" s="71">
        <v>1.53</v>
      </c>
      <c r="AL29" s="55">
        <f>IF(ISBLANK(AK29),"",INT(1.84523*(AK29*100-75)^1.348))</f>
        <v>655</v>
      </c>
    </row>
    <row r="30" spans="1:38" ht="15" customHeight="1" thickBot="1">
      <c r="A30" s="127"/>
      <c r="B30" s="128"/>
      <c r="C30" s="129"/>
      <c r="D30" s="130"/>
      <c r="E30" s="129"/>
      <c r="F30" s="131"/>
      <c r="G30" s="132"/>
      <c r="H30" s="133"/>
      <c r="I30" s="134"/>
      <c r="J30" s="132"/>
      <c r="K30" s="133"/>
      <c r="L30" s="134"/>
      <c r="M30" s="132"/>
      <c r="N30" s="133"/>
      <c r="O30" s="134"/>
      <c r="P30" s="132"/>
      <c r="Q30" s="133"/>
      <c r="R30" s="134"/>
      <c r="S30" s="132"/>
      <c r="T30" s="133"/>
      <c r="U30" s="134"/>
      <c r="V30" s="132"/>
      <c r="W30" s="135"/>
      <c r="X30" s="136"/>
      <c r="Y30" s="137"/>
      <c r="Z30" s="135"/>
      <c r="AA30" s="136"/>
      <c r="AB30" s="137"/>
      <c r="AC30" s="135"/>
      <c r="AD30" s="136"/>
      <c r="AE30" s="138"/>
      <c r="AF30" s="139"/>
      <c r="AG30" s="140"/>
      <c r="AH30" s="138"/>
      <c r="AI30" s="135"/>
      <c r="AJ30" s="136"/>
      <c r="AK30" s="141">
        <f>AK29</f>
        <v>1.53</v>
      </c>
      <c r="AL30" s="142">
        <f>AL29</f>
        <v>655</v>
      </c>
    </row>
    <row r="31" spans="1:38" ht="15" customHeight="1">
      <c r="A31" s="53">
        <v>11</v>
      </c>
      <c r="B31" s="70">
        <v>12</v>
      </c>
      <c r="C31" s="152" t="s">
        <v>34</v>
      </c>
      <c r="D31" s="153">
        <v>36689</v>
      </c>
      <c r="E31" s="151" t="s">
        <v>14</v>
      </c>
      <c r="F31" s="81">
        <v>1.42</v>
      </c>
      <c r="G31" s="72"/>
      <c r="H31" s="73"/>
      <c r="I31" s="74"/>
      <c r="J31" s="72"/>
      <c r="K31" s="73"/>
      <c r="L31" s="74"/>
      <c r="M31" s="72" t="s">
        <v>37</v>
      </c>
      <c r="N31" s="73" t="s">
        <v>39</v>
      </c>
      <c r="O31" s="74"/>
      <c r="P31" s="72" t="s">
        <v>37</v>
      </c>
      <c r="Q31" s="73" t="s">
        <v>39</v>
      </c>
      <c r="R31" s="74"/>
      <c r="S31" s="72" t="s">
        <v>37</v>
      </c>
      <c r="T31" s="73" t="s">
        <v>39</v>
      </c>
      <c r="U31" s="74"/>
      <c r="V31" s="72" t="s">
        <v>37</v>
      </c>
      <c r="W31" s="75" t="s">
        <v>39</v>
      </c>
      <c r="X31" s="76"/>
      <c r="Y31" s="77" t="s">
        <v>37</v>
      </c>
      <c r="Z31" s="75" t="s">
        <v>37</v>
      </c>
      <c r="AA31" s="76" t="s">
        <v>37</v>
      </c>
      <c r="AB31" s="77"/>
      <c r="AC31" s="75"/>
      <c r="AD31" s="76"/>
      <c r="AE31" s="78"/>
      <c r="AF31" s="79"/>
      <c r="AG31" s="80"/>
      <c r="AH31" s="78"/>
      <c r="AI31" s="75"/>
      <c r="AJ31" s="76"/>
      <c r="AK31" s="71">
        <v>1.5</v>
      </c>
      <c r="AL31" s="55">
        <f>IF(ISBLANK(AK31),"",INT(1.84523*(AK31*100-75)^1.348))</f>
        <v>621</v>
      </c>
    </row>
    <row r="32" spans="1:38" ht="15" customHeight="1" thickBot="1">
      <c r="A32" s="127"/>
      <c r="B32" s="128"/>
      <c r="C32" s="129"/>
      <c r="D32" s="130"/>
      <c r="E32" s="129"/>
      <c r="F32" s="131"/>
      <c r="G32" s="132"/>
      <c r="H32" s="133"/>
      <c r="I32" s="134"/>
      <c r="J32" s="132"/>
      <c r="K32" s="133"/>
      <c r="L32" s="134"/>
      <c r="M32" s="132"/>
      <c r="N32" s="133"/>
      <c r="O32" s="134"/>
      <c r="P32" s="132"/>
      <c r="Q32" s="133"/>
      <c r="R32" s="134"/>
      <c r="S32" s="132"/>
      <c r="T32" s="133"/>
      <c r="U32" s="134"/>
      <c r="V32" s="132"/>
      <c r="W32" s="135"/>
      <c r="X32" s="136"/>
      <c r="Y32" s="137"/>
      <c r="Z32" s="135"/>
      <c r="AA32" s="136"/>
      <c r="AB32" s="137"/>
      <c r="AC32" s="135"/>
      <c r="AD32" s="136"/>
      <c r="AE32" s="138"/>
      <c r="AF32" s="139"/>
      <c r="AG32" s="140"/>
      <c r="AH32" s="138"/>
      <c r="AI32" s="135"/>
      <c r="AJ32" s="136"/>
      <c r="AK32" s="141">
        <f>AK31</f>
        <v>1.5</v>
      </c>
      <c r="AL32" s="142">
        <f>AL31</f>
        <v>621</v>
      </c>
    </row>
    <row r="33" spans="1:38" ht="15" customHeight="1">
      <c r="A33" s="53">
        <v>12</v>
      </c>
      <c r="B33" s="70">
        <v>11</v>
      </c>
      <c r="C33" s="152" t="s">
        <v>33</v>
      </c>
      <c r="D33" s="153">
        <v>35962</v>
      </c>
      <c r="E33" s="151" t="s">
        <v>14</v>
      </c>
      <c r="F33" s="81">
        <v>1.35</v>
      </c>
      <c r="G33" s="72" t="s">
        <v>37</v>
      </c>
      <c r="H33" s="73" t="s">
        <v>39</v>
      </c>
      <c r="I33" s="74"/>
      <c r="J33" s="72" t="s">
        <v>39</v>
      </c>
      <c r="K33" s="73"/>
      <c r="L33" s="74"/>
      <c r="M33" s="72" t="s">
        <v>37</v>
      </c>
      <c r="N33" s="73" t="s">
        <v>37</v>
      </c>
      <c r="O33" s="74" t="s">
        <v>39</v>
      </c>
      <c r="P33" s="72" t="s">
        <v>37</v>
      </c>
      <c r="Q33" s="73" t="s">
        <v>37</v>
      </c>
      <c r="R33" s="74" t="s">
        <v>37</v>
      </c>
      <c r="S33" s="72"/>
      <c r="T33" s="73"/>
      <c r="U33" s="74"/>
      <c r="V33" s="72"/>
      <c r="W33" s="75"/>
      <c r="X33" s="76"/>
      <c r="Y33" s="77"/>
      <c r="Z33" s="75"/>
      <c r="AA33" s="76"/>
      <c r="AB33" s="77"/>
      <c r="AC33" s="75"/>
      <c r="AD33" s="76"/>
      <c r="AE33" s="78"/>
      <c r="AF33" s="79"/>
      <c r="AG33" s="80"/>
      <c r="AH33" s="78"/>
      <c r="AI33" s="75"/>
      <c r="AJ33" s="76"/>
      <c r="AK33" s="71">
        <v>1.41</v>
      </c>
      <c r="AL33" s="55">
        <f>IF(ISBLANK(AK33),"",INT(1.84523*(AK33*100-75)^1.348))</f>
        <v>523</v>
      </c>
    </row>
    <row r="34" spans="1:38" ht="15" customHeight="1" thickBot="1">
      <c r="A34" s="127"/>
      <c r="B34" s="128"/>
      <c r="C34" s="129"/>
      <c r="D34" s="130"/>
      <c r="E34" s="129"/>
      <c r="F34" s="131"/>
      <c r="G34" s="132"/>
      <c r="H34" s="133"/>
      <c r="I34" s="134"/>
      <c r="J34" s="132"/>
      <c r="K34" s="133"/>
      <c r="L34" s="134"/>
      <c r="M34" s="132"/>
      <c r="N34" s="133"/>
      <c r="O34" s="134"/>
      <c r="P34" s="132"/>
      <c r="Q34" s="133"/>
      <c r="R34" s="134"/>
      <c r="S34" s="132"/>
      <c r="T34" s="133"/>
      <c r="U34" s="134"/>
      <c r="V34" s="132"/>
      <c r="W34" s="135"/>
      <c r="X34" s="136"/>
      <c r="Y34" s="137"/>
      <c r="Z34" s="135"/>
      <c r="AA34" s="136"/>
      <c r="AB34" s="137"/>
      <c r="AC34" s="135"/>
      <c r="AD34" s="136"/>
      <c r="AE34" s="138"/>
      <c r="AF34" s="139"/>
      <c r="AG34" s="140"/>
      <c r="AH34" s="138"/>
      <c r="AI34" s="135"/>
      <c r="AJ34" s="136"/>
      <c r="AK34" s="141">
        <f>AK33</f>
        <v>1.41</v>
      </c>
      <c r="AL34" s="142">
        <f>AL33</f>
        <v>523</v>
      </c>
    </row>
    <row r="35" ht="12.75">
      <c r="C35" s="23"/>
    </row>
    <row r="36" ht="12.75">
      <c r="C36" s="23"/>
    </row>
  </sheetData>
  <sheetProtection/>
  <mergeCells count="28">
    <mergeCell ref="A6:AL6"/>
    <mergeCell ref="J10:L10"/>
    <mergeCell ref="M10:O10"/>
    <mergeCell ref="P10:R10"/>
    <mergeCell ref="S10:U10"/>
    <mergeCell ref="A7:AL7"/>
    <mergeCell ref="AH10:AJ10"/>
    <mergeCell ref="M9:O9"/>
    <mergeCell ref="P9:R9"/>
    <mergeCell ref="S9:U9"/>
    <mergeCell ref="A1:AL1"/>
    <mergeCell ref="V9:X9"/>
    <mergeCell ref="Y9:AA9"/>
    <mergeCell ref="AB9:AD9"/>
    <mergeCell ref="G9:I9"/>
    <mergeCell ref="A9:A10"/>
    <mergeCell ref="B9:B10"/>
    <mergeCell ref="G10:I10"/>
    <mergeCell ref="J9:L9"/>
    <mergeCell ref="AE10:AG10"/>
    <mergeCell ref="AE9:AG9"/>
    <mergeCell ref="AH9:AJ9"/>
    <mergeCell ref="C9:C10"/>
    <mergeCell ref="D9:D10"/>
    <mergeCell ref="E9:E10"/>
    <mergeCell ref="V10:X10"/>
    <mergeCell ref="Y10:AA10"/>
    <mergeCell ref="AB10:AD10"/>
  </mergeCells>
  <printOptions horizontalCentered="1"/>
  <pageMargins left="0.4" right="0.1968503937007874" top="1.062992125984252" bottom="0.1968503937007874" header="0.15748031496062992" footer="0.1968503937007874"/>
  <pageSetup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zoomScalePageLayoutView="0" workbookViewId="0" topLeftCell="A5">
      <selection activeCell="A1" sqref="A1:N20"/>
    </sheetView>
  </sheetViews>
  <sheetFormatPr defaultColWidth="9.140625" defaultRowHeight="12.75"/>
  <cols>
    <col min="1" max="1" width="4.8515625" style="6" customWidth="1"/>
    <col min="2" max="2" width="5.7109375" style="1" customWidth="1"/>
    <col min="3" max="3" width="22.28125" style="6" bestFit="1" customWidth="1"/>
    <col min="4" max="4" width="10.140625" style="16" bestFit="1" customWidth="1"/>
    <col min="5" max="5" width="21.8515625" style="7" bestFit="1" customWidth="1"/>
    <col min="6" max="8" width="8.7109375" style="7" customWidth="1"/>
    <col min="9" max="9" width="9.28125" style="6" customWidth="1"/>
    <col min="10" max="12" width="8.7109375" style="6" customWidth="1"/>
    <col min="13" max="13" width="8.8515625" style="6" customWidth="1"/>
    <col min="14" max="14" width="9.28125" style="6" customWidth="1"/>
    <col min="15" max="15" width="9.140625" style="1" customWidth="1"/>
    <col min="16" max="16384" width="9.140625" style="17" customWidth="1"/>
  </cols>
  <sheetData>
    <row r="1" spans="1:15" s="56" customFormat="1" ht="23.25" customHeight="1">
      <c r="A1" s="161" t="s">
        <v>2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0"/>
    </row>
    <row r="2" spans="1:14" s="61" customFormat="1" ht="20.25">
      <c r="A2" s="57"/>
      <c r="B2" s="58"/>
      <c r="C2" s="57"/>
      <c r="D2" s="57"/>
      <c r="E2" s="59"/>
      <c r="F2" s="60"/>
      <c r="G2" s="60"/>
      <c r="H2" s="60"/>
      <c r="I2" s="57"/>
      <c r="J2" s="57"/>
      <c r="K2" s="57"/>
      <c r="L2" s="57"/>
      <c r="M2" s="57"/>
      <c r="N2" s="57"/>
    </row>
    <row r="3" spans="1:14" s="61" customFormat="1" ht="20.25">
      <c r="A3" s="57"/>
      <c r="B3" s="40" t="s">
        <v>3</v>
      </c>
      <c r="C3" s="35"/>
      <c r="D3" s="57"/>
      <c r="E3" s="59"/>
      <c r="F3" s="60"/>
      <c r="G3" s="60"/>
      <c r="H3" s="60"/>
      <c r="I3" s="57"/>
      <c r="J3" s="57"/>
      <c r="K3" s="57"/>
      <c r="L3" s="34"/>
      <c r="M3" s="35"/>
      <c r="N3" s="35"/>
    </row>
    <row r="4" spans="1:14" s="61" customFormat="1" ht="20.25">
      <c r="A4" s="57"/>
      <c r="B4" s="117" t="s">
        <v>21</v>
      </c>
      <c r="C4" s="46"/>
      <c r="D4" s="57"/>
      <c r="E4" s="59"/>
      <c r="F4" s="60"/>
      <c r="G4" s="60"/>
      <c r="H4" s="60"/>
      <c r="I4" s="57"/>
      <c r="J4" s="57"/>
      <c r="K4" s="57"/>
      <c r="L4" s="34"/>
      <c r="M4" s="35"/>
      <c r="N4" s="35"/>
    </row>
    <row r="5" spans="1:15" s="18" customFormat="1" ht="21">
      <c r="A5" s="173" t="s">
        <v>12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43"/>
    </row>
    <row r="6" spans="1:14" s="18" customFormat="1" ht="21" customHeight="1">
      <c r="A6" s="162" t="s">
        <v>23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</row>
    <row r="7" spans="2:15" ht="15.75">
      <c r="B7" s="6"/>
      <c r="C7" s="19"/>
      <c r="D7" s="6"/>
      <c r="E7" s="6"/>
      <c r="I7" s="7"/>
      <c r="K7" s="1"/>
      <c r="L7" s="12"/>
      <c r="O7" s="6"/>
    </row>
    <row r="8" spans="1:14" s="20" customFormat="1" ht="30" customHeight="1" thickBot="1">
      <c r="A8" s="65"/>
      <c r="B8" s="66" t="s">
        <v>5</v>
      </c>
      <c r="C8" s="66" t="s">
        <v>6</v>
      </c>
      <c r="D8" s="66" t="s">
        <v>7</v>
      </c>
      <c r="E8" s="67" t="s">
        <v>8</v>
      </c>
      <c r="F8" s="66">
        <v>1</v>
      </c>
      <c r="G8" s="66">
        <v>2</v>
      </c>
      <c r="H8" s="66" t="s">
        <v>0</v>
      </c>
      <c r="I8" s="66"/>
      <c r="J8" s="66"/>
      <c r="K8" s="66"/>
      <c r="L8" s="66"/>
      <c r="M8" s="66" t="s">
        <v>9</v>
      </c>
      <c r="N8" s="66" t="s">
        <v>10</v>
      </c>
    </row>
    <row r="9" spans="1:15" s="30" customFormat="1" ht="15" customHeight="1" thickTop="1">
      <c r="A9" s="53">
        <v>1</v>
      </c>
      <c r="B9" s="70">
        <v>9</v>
      </c>
      <c r="C9" s="152" t="s">
        <v>35</v>
      </c>
      <c r="D9" s="153">
        <v>36786</v>
      </c>
      <c r="E9" s="151" t="s">
        <v>14</v>
      </c>
      <c r="F9" s="82">
        <v>12.66</v>
      </c>
      <c r="G9" s="177">
        <v>12.32</v>
      </c>
      <c r="H9" s="177" t="s">
        <v>37</v>
      </c>
      <c r="I9" s="52"/>
      <c r="J9" s="52"/>
      <c r="K9" s="52"/>
      <c r="L9" s="52"/>
      <c r="M9" s="62">
        <f aca="true" t="shared" si="0" ref="M9:M20">MAX(F9:H9)</f>
        <v>12.66</v>
      </c>
      <c r="N9" s="39">
        <f aca="true" t="shared" si="1" ref="N9:N20">IF(ISBLANK(M9),"",INT(56.0211*(M9-1.5)^1.05))</f>
        <v>705</v>
      </c>
      <c r="O9" s="31"/>
    </row>
    <row r="10" spans="1:15" s="21" customFormat="1" ht="15" customHeight="1">
      <c r="A10" s="54">
        <v>2</v>
      </c>
      <c r="B10" s="70">
        <v>2</v>
      </c>
      <c r="C10" s="120" t="s">
        <v>25</v>
      </c>
      <c r="D10" s="150">
        <v>36099</v>
      </c>
      <c r="E10" s="151" t="s">
        <v>15</v>
      </c>
      <c r="F10" s="82">
        <v>11.01</v>
      </c>
      <c r="G10" s="177">
        <v>12.02</v>
      </c>
      <c r="H10" s="177">
        <v>12.19</v>
      </c>
      <c r="I10" s="63"/>
      <c r="J10" s="63"/>
      <c r="K10" s="63"/>
      <c r="L10" s="63"/>
      <c r="M10" s="62">
        <f t="shared" si="0"/>
        <v>12.19</v>
      </c>
      <c r="N10" s="39">
        <f t="shared" si="1"/>
        <v>674</v>
      </c>
      <c r="O10" s="30"/>
    </row>
    <row r="11" spans="1:14" s="21" customFormat="1" ht="15" customHeight="1">
      <c r="A11" s="53">
        <v>3</v>
      </c>
      <c r="B11" s="70">
        <v>5</v>
      </c>
      <c r="C11" s="145" t="s">
        <v>28</v>
      </c>
      <c r="D11" s="153">
        <v>36327</v>
      </c>
      <c r="E11" s="151" t="s">
        <v>16</v>
      </c>
      <c r="F11" s="82">
        <v>11.51</v>
      </c>
      <c r="G11" s="177" t="s">
        <v>37</v>
      </c>
      <c r="H11" s="177">
        <v>11.88</v>
      </c>
      <c r="I11" s="63"/>
      <c r="J11" s="63"/>
      <c r="K11" s="63"/>
      <c r="L11" s="63"/>
      <c r="M11" s="62">
        <f t="shared" si="0"/>
        <v>11.88</v>
      </c>
      <c r="N11" s="39">
        <f t="shared" si="1"/>
        <v>653</v>
      </c>
    </row>
    <row r="12" spans="1:15" s="31" customFormat="1" ht="15" customHeight="1">
      <c r="A12" s="54">
        <v>4</v>
      </c>
      <c r="B12" s="70">
        <v>8</v>
      </c>
      <c r="C12" s="152" t="s">
        <v>31</v>
      </c>
      <c r="D12" s="153">
        <v>36256</v>
      </c>
      <c r="E12" s="151" t="s">
        <v>16</v>
      </c>
      <c r="F12" s="82">
        <v>11.15</v>
      </c>
      <c r="G12" s="177">
        <v>11.25</v>
      </c>
      <c r="H12" s="177" t="s">
        <v>37</v>
      </c>
      <c r="I12" s="64"/>
      <c r="J12" s="64"/>
      <c r="K12" s="64"/>
      <c r="L12" s="64"/>
      <c r="M12" s="62">
        <f t="shared" si="0"/>
        <v>11.25</v>
      </c>
      <c r="N12" s="39">
        <f t="shared" si="1"/>
        <v>612</v>
      </c>
      <c r="O12" s="26"/>
    </row>
    <row r="13" spans="1:14" s="21" customFormat="1" ht="15" customHeight="1">
      <c r="A13" s="53">
        <v>5</v>
      </c>
      <c r="B13" s="70">
        <v>3</v>
      </c>
      <c r="C13" s="120" t="s">
        <v>26</v>
      </c>
      <c r="D13" s="150">
        <v>35821</v>
      </c>
      <c r="E13" s="151" t="s">
        <v>15</v>
      </c>
      <c r="F13" s="82">
        <v>11.22</v>
      </c>
      <c r="G13" s="177">
        <v>10.87</v>
      </c>
      <c r="H13" s="177">
        <v>11.2</v>
      </c>
      <c r="I13" s="52"/>
      <c r="J13" s="52"/>
      <c r="K13" s="52"/>
      <c r="L13" s="52"/>
      <c r="M13" s="62">
        <f t="shared" si="0"/>
        <v>11.22</v>
      </c>
      <c r="N13" s="39">
        <f t="shared" si="1"/>
        <v>610</v>
      </c>
    </row>
    <row r="14" spans="1:14" s="30" customFormat="1" ht="15" customHeight="1">
      <c r="A14" s="54">
        <v>6</v>
      </c>
      <c r="B14" s="70">
        <v>12</v>
      </c>
      <c r="C14" s="152" t="s">
        <v>34</v>
      </c>
      <c r="D14" s="153">
        <v>36689</v>
      </c>
      <c r="E14" s="151" t="s">
        <v>14</v>
      </c>
      <c r="F14" s="82">
        <v>10.47</v>
      </c>
      <c r="G14" s="177">
        <v>10.92</v>
      </c>
      <c r="H14" s="177">
        <v>10.76</v>
      </c>
      <c r="I14" s="52"/>
      <c r="J14" s="52"/>
      <c r="K14" s="52"/>
      <c r="L14" s="52"/>
      <c r="M14" s="62">
        <f t="shared" si="0"/>
        <v>10.92</v>
      </c>
      <c r="N14" s="39">
        <f t="shared" si="1"/>
        <v>590</v>
      </c>
    </row>
    <row r="15" spans="1:15" s="21" customFormat="1" ht="15" customHeight="1">
      <c r="A15" s="53">
        <v>7</v>
      </c>
      <c r="B15" s="70">
        <v>4</v>
      </c>
      <c r="C15" s="120" t="s">
        <v>27</v>
      </c>
      <c r="D15" s="150">
        <v>36187</v>
      </c>
      <c r="E15" s="151" t="s">
        <v>15</v>
      </c>
      <c r="F15" s="82">
        <v>10.77</v>
      </c>
      <c r="G15" s="177">
        <v>10.39</v>
      </c>
      <c r="H15" s="177">
        <v>10.23</v>
      </c>
      <c r="I15" s="63"/>
      <c r="J15" s="63"/>
      <c r="K15" s="63"/>
      <c r="L15" s="63"/>
      <c r="M15" s="62">
        <f t="shared" si="0"/>
        <v>10.77</v>
      </c>
      <c r="N15" s="39">
        <f t="shared" si="1"/>
        <v>580</v>
      </c>
      <c r="O15" s="31"/>
    </row>
    <row r="16" spans="1:15" s="30" customFormat="1" ht="15" customHeight="1">
      <c r="A16" s="54">
        <v>8</v>
      </c>
      <c r="B16" s="70">
        <v>7</v>
      </c>
      <c r="C16" s="152" t="s">
        <v>30</v>
      </c>
      <c r="D16" s="153">
        <v>36064</v>
      </c>
      <c r="E16" s="151" t="s">
        <v>16</v>
      </c>
      <c r="F16" s="82">
        <v>10.28</v>
      </c>
      <c r="G16" s="177">
        <v>10.02</v>
      </c>
      <c r="H16" s="177">
        <v>9.83</v>
      </c>
      <c r="I16" s="64"/>
      <c r="J16" s="64"/>
      <c r="K16" s="64"/>
      <c r="L16" s="64"/>
      <c r="M16" s="62">
        <f t="shared" si="0"/>
        <v>10.28</v>
      </c>
      <c r="N16" s="39">
        <f t="shared" si="1"/>
        <v>548</v>
      </c>
      <c r="O16" s="32"/>
    </row>
    <row r="17" spans="1:15" s="21" customFormat="1" ht="15" customHeight="1">
      <c r="A17" s="53">
        <v>9</v>
      </c>
      <c r="B17" s="70">
        <v>11</v>
      </c>
      <c r="C17" s="152" t="s">
        <v>33</v>
      </c>
      <c r="D17" s="153">
        <v>35962</v>
      </c>
      <c r="E17" s="151" t="s">
        <v>14</v>
      </c>
      <c r="F17" s="82">
        <v>8.82</v>
      </c>
      <c r="G17" s="177">
        <v>9.89</v>
      </c>
      <c r="H17" s="177" t="s">
        <v>37</v>
      </c>
      <c r="I17" s="52"/>
      <c r="J17" s="52"/>
      <c r="K17" s="52"/>
      <c r="L17" s="52"/>
      <c r="M17" s="62">
        <f t="shared" si="0"/>
        <v>9.89</v>
      </c>
      <c r="N17" s="39">
        <f t="shared" si="1"/>
        <v>522</v>
      </c>
      <c r="O17" s="30"/>
    </row>
    <row r="18" spans="1:15" s="30" customFormat="1" ht="15" customHeight="1">
      <c r="A18" s="54">
        <v>10</v>
      </c>
      <c r="B18" s="70">
        <v>1</v>
      </c>
      <c r="C18" s="120" t="s">
        <v>24</v>
      </c>
      <c r="D18" s="150">
        <v>36417</v>
      </c>
      <c r="E18" s="151" t="s">
        <v>15</v>
      </c>
      <c r="F18" s="82">
        <v>9.81</v>
      </c>
      <c r="G18" s="177">
        <v>9.62</v>
      </c>
      <c r="H18" s="177">
        <v>9.21</v>
      </c>
      <c r="I18" s="52"/>
      <c r="J18" s="52"/>
      <c r="K18" s="52"/>
      <c r="L18" s="52"/>
      <c r="M18" s="62">
        <f t="shared" si="0"/>
        <v>9.81</v>
      </c>
      <c r="N18" s="39">
        <f t="shared" si="1"/>
        <v>517</v>
      </c>
      <c r="O18" s="21"/>
    </row>
    <row r="19" spans="1:15" s="30" customFormat="1" ht="15" customHeight="1">
      <c r="A19" s="54">
        <v>11</v>
      </c>
      <c r="B19" s="154">
        <v>6</v>
      </c>
      <c r="C19" s="155" t="s">
        <v>29</v>
      </c>
      <c r="D19" s="156">
        <v>36025</v>
      </c>
      <c r="E19" s="157" t="s">
        <v>16</v>
      </c>
      <c r="F19" s="82">
        <v>9.26</v>
      </c>
      <c r="G19" s="177">
        <v>9.21</v>
      </c>
      <c r="H19" s="177">
        <v>9.66</v>
      </c>
      <c r="I19" s="63"/>
      <c r="J19" s="63"/>
      <c r="K19" s="63"/>
      <c r="L19" s="63"/>
      <c r="M19" s="62">
        <f t="shared" si="0"/>
        <v>9.66</v>
      </c>
      <c r="N19" s="39">
        <f t="shared" si="1"/>
        <v>507</v>
      </c>
      <c r="O19" s="21"/>
    </row>
    <row r="20" spans="1:15" s="21" customFormat="1" ht="15" customHeight="1">
      <c r="A20" s="53">
        <v>12</v>
      </c>
      <c r="B20" s="70">
        <v>10</v>
      </c>
      <c r="C20" s="152" t="s">
        <v>32</v>
      </c>
      <c r="D20" s="153">
        <v>36743</v>
      </c>
      <c r="E20" s="151" t="s">
        <v>14</v>
      </c>
      <c r="F20" s="82">
        <v>9.52</v>
      </c>
      <c r="G20" s="177">
        <v>9.6</v>
      </c>
      <c r="H20" s="177">
        <v>8.53</v>
      </c>
      <c r="I20" s="63"/>
      <c r="J20" s="63"/>
      <c r="K20" s="63"/>
      <c r="L20" s="63"/>
      <c r="M20" s="62">
        <f t="shared" si="0"/>
        <v>9.6</v>
      </c>
      <c r="N20" s="39">
        <f t="shared" si="1"/>
        <v>503</v>
      </c>
      <c r="O20" s="30"/>
    </row>
    <row r="21" spans="1:15" s="30" customFormat="1" ht="15" customHeight="1">
      <c r="A21" s="6"/>
      <c r="B21" s="26"/>
      <c r="C21" s="6"/>
      <c r="D21" s="16"/>
      <c r="E21" s="7"/>
      <c r="F21" s="7"/>
      <c r="G21" s="7"/>
      <c r="H21" s="7"/>
      <c r="I21" s="6"/>
      <c r="J21" s="6"/>
      <c r="K21" s="6"/>
      <c r="L21" s="6"/>
      <c r="M21" s="6"/>
      <c r="N21" s="6"/>
      <c r="O21" s="26"/>
    </row>
    <row r="22" spans="1:15" s="30" customFormat="1" ht="15" customHeight="1">
      <c r="A22" s="6"/>
      <c r="B22" s="26"/>
      <c r="C22" s="6"/>
      <c r="D22" s="16"/>
      <c r="E22" s="7"/>
      <c r="F22" s="7"/>
      <c r="G22" s="7"/>
      <c r="H22" s="7"/>
      <c r="I22" s="6"/>
      <c r="J22" s="6"/>
      <c r="K22" s="6"/>
      <c r="L22" s="6"/>
      <c r="M22" s="6"/>
      <c r="N22" s="6"/>
      <c r="O22" s="26"/>
    </row>
    <row r="23" spans="1:15" s="30" customFormat="1" ht="15" customHeight="1">
      <c r="A23" s="6"/>
      <c r="B23" s="26"/>
      <c r="C23" s="6"/>
      <c r="D23" s="16"/>
      <c r="E23" s="7"/>
      <c r="F23" s="7"/>
      <c r="G23" s="7"/>
      <c r="H23" s="7"/>
      <c r="I23" s="6"/>
      <c r="J23" s="6"/>
      <c r="K23" s="6"/>
      <c r="L23" s="6"/>
      <c r="M23" s="6"/>
      <c r="N23" s="6"/>
      <c r="O23" s="26"/>
    </row>
    <row r="24" spans="1:15" s="30" customFormat="1" ht="15" customHeight="1">
      <c r="A24" s="6"/>
      <c r="B24" s="26"/>
      <c r="C24" s="6"/>
      <c r="D24" s="16"/>
      <c r="E24" s="7"/>
      <c r="F24" s="7"/>
      <c r="G24" s="7"/>
      <c r="H24" s="7"/>
      <c r="I24" s="6"/>
      <c r="J24" s="6"/>
      <c r="K24" s="6"/>
      <c r="L24" s="6"/>
      <c r="M24" s="6"/>
      <c r="N24" s="6"/>
      <c r="O24" s="26"/>
    </row>
    <row r="25" spans="1:15" s="30" customFormat="1" ht="15" customHeight="1">
      <c r="A25" s="6"/>
      <c r="B25" s="26"/>
      <c r="C25" s="6"/>
      <c r="D25" s="16"/>
      <c r="E25" s="7"/>
      <c r="F25" s="7"/>
      <c r="G25" s="7"/>
      <c r="H25" s="7"/>
      <c r="I25" s="6"/>
      <c r="J25" s="6"/>
      <c r="K25" s="6"/>
      <c r="L25" s="6"/>
      <c r="M25" s="6"/>
      <c r="N25" s="6"/>
      <c r="O25" s="26"/>
    </row>
    <row r="26" spans="1:15" s="30" customFormat="1" ht="15" customHeight="1">
      <c r="A26" s="6"/>
      <c r="B26" s="26"/>
      <c r="C26" s="6"/>
      <c r="D26" s="16"/>
      <c r="E26" s="7"/>
      <c r="F26" s="7"/>
      <c r="G26" s="7"/>
      <c r="H26" s="7"/>
      <c r="I26" s="6"/>
      <c r="J26" s="6"/>
      <c r="K26" s="6"/>
      <c r="L26" s="6"/>
      <c r="M26" s="6"/>
      <c r="N26" s="6"/>
      <c r="O26" s="26"/>
    </row>
    <row r="27" spans="1:15" s="30" customFormat="1" ht="15" customHeight="1">
      <c r="A27" s="6"/>
      <c r="B27" s="26"/>
      <c r="C27" s="6"/>
      <c r="D27" s="16"/>
      <c r="E27" s="7"/>
      <c r="F27" s="7"/>
      <c r="G27" s="7"/>
      <c r="H27" s="7"/>
      <c r="I27" s="6"/>
      <c r="J27" s="6"/>
      <c r="K27" s="6"/>
      <c r="L27" s="6"/>
      <c r="M27" s="6"/>
      <c r="N27" s="6"/>
      <c r="O27" s="26"/>
    </row>
    <row r="28" spans="1:15" s="30" customFormat="1" ht="15" customHeight="1">
      <c r="A28" s="6"/>
      <c r="B28" s="26"/>
      <c r="C28" s="6"/>
      <c r="D28" s="16"/>
      <c r="E28" s="7"/>
      <c r="F28" s="7"/>
      <c r="G28" s="7"/>
      <c r="H28" s="7"/>
      <c r="I28" s="6"/>
      <c r="J28" s="6"/>
      <c r="K28" s="6"/>
      <c r="L28" s="6"/>
      <c r="M28" s="6"/>
      <c r="N28" s="6"/>
      <c r="O28" s="26"/>
    </row>
    <row r="29" spans="1:15" s="30" customFormat="1" ht="15" customHeight="1">
      <c r="A29" s="6"/>
      <c r="B29" s="26"/>
      <c r="C29" s="6"/>
      <c r="D29" s="16"/>
      <c r="E29" s="7"/>
      <c r="F29" s="7"/>
      <c r="G29" s="7"/>
      <c r="H29" s="7"/>
      <c r="I29" s="6"/>
      <c r="J29" s="6"/>
      <c r="K29" s="6"/>
      <c r="L29" s="6"/>
      <c r="M29" s="6"/>
      <c r="N29" s="6"/>
      <c r="O29" s="26"/>
    </row>
    <row r="30" spans="1:15" s="30" customFormat="1" ht="15" customHeight="1">
      <c r="A30" s="6"/>
      <c r="B30" s="26"/>
      <c r="C30" s="6"/>
      <c r="D30" s="16"/>
      <c r="E30" s="7"/>
      <c r="F30" s="7"/>
      <c r="G30" s="7"/>
      <c r="H30" s="7"/>
      <c r="I30" s="6"/>
      <c r="J30" s="6"/>
      <c r="K30" s="6"/>
      <c r="L30" s="6"/>
      <c r="M30" s="6"/>
      <c r="N30" s="6"/>
      <c r="O30" s="26"/>
    </row>
    <row r="31" spans="1:15" s="30" customFormat="1" ht="15" customHeight="1">
      <c r="A31" s="6"/>
      <c r="B31" s="26"/>
      <c r="C31" s="6"/>
      <c r="D31" s="16"/>
      <c r="E31" s="7"/>
      <c r="F31" s="7"/>
      <c r="G31" s="7"/>
      <c r="H31" s="7"/>
      <c r="I31" s="6"/>
      <c r="J31" s="6"/>
      <c r="K31" s="6"/>
      <c r="L31" s="6"/>
      <c r="M31" s="6"/>
      <c r="N31" s="6"/>
      <c r="O31" s="26"/>
    </row>
    <row r="32" spans="1:15" s="30" customFormat="1" ht="15" customHeight="1">
      <c r="A32" s="6"/>
      <c r="B32" s="26"/>
      <c r="C32" s="6"/>
      <c r="D32" s="16"/>
      <c r="E32" s="7"/>
      <c r="F32" s="7"/>
      <c r="G32" s="7"/>
      <c r="H32" s="7"/>
      <c r="I32" s="6"/>
      <c r="J32" s="6"/>
      <c r="K32" s="6"/>
      <c r="L32" s="6"/>
      <c r="M32" s="6"/>
      <c r="N32" s="6"/>
      <c r="O32" s="26"/>
    </row>
    <row r="33" spans="1:15" s="30" customFormat="1" ht="15" customHeight="1">
      <c r="A33" s="6"/>
      <c r="B33" s="26"/>
      <c r="C33" s="6"/>
      <c r="D33" s="16"/>
      <c r="E33" s="7"/>
      <c r="F33" s="7"/>
      <c r="G33" s="7"/>
      <c r="H33" s="7"/>
      <c r="I33" s="6"/>
      <c r="J33" s="6"/>
      <c r="K33" s="6"/>
      <c r="L33" s="6"/>
      <c r="M33" s="6"/>
      <c r="N33" s="6"/>
      <c r="O33" s="26"/>
    </row>
    <row r="34" spans="1:15" s="30" customFormat="1" ht="15" customHeight="1">
      <c r="A34" s="6"/>
      <c r="B34" s="26"/>
      <c r="C34" s="6"/>
      <c r="D34" s="16"/>
      <c r="E34" s="7"/>
      <c r="F34" s="7"/>
      <c r="G34" s="7"/>
      <c r="H34" s="7"/>
      <c r="I34" s="6"/>
      <c r="J34" s="6"/>
      <c r="K34" s="6"/>
      <c r="L34" s="6"/>
      <c r="M34" s="6"/>
      <c r="N34" s="6"/>
      <c r="O34" s="26"/>
    </row>
    <row r="35" spans="1:15" s="30" customFormat="1" ht="15" customHeight="1">
      <c r="A35" s="6"/>
      <c r="B35" s="26"/>
      <c r="C35" s="6"/>
      <c r="D35" s="16"/>
      <c r="E35" s="7"/>
      <c r="F35" s="7"/>
      <c r="G35" s="7"/>
      <c r="H35" s="7"/>
      <c r="I35" s="6"/>
      <c r="J35" s="6"/>
      <c r="K35" s="6"/>
      <c r="L35" s="6"/>
      <c r="M35" s="6"/>
      <c r="N35" s="6"/>
      <c r="O35" s="26"/>
    </row>
    <row r="36" spans="1:15" s="30" customFormat="1" ht="15" customHeight="1">
      <c r="A36" s="6"/>
      <c r="B36" s="26"/>
      <c r="C36" s="6"/>
      <c r="D36" s="16"/>
      <c r="E36" s="7"/>
      <c r="F36" s="7"/>
      <c r="G36" s="7"/>
      <c r="H36" s="7"/>
      <c r="I36" s="6"/>
      <c r="J36" s="6"/>
      <c r="K36" s="6"/>
      <c r="L36" s="6"/>
      <c r="M36" s="6"/>
      <c r="N36" s="6"/>
      <c r="O36" s="26"/>
    </row>
    <row r="37" spans="1:15" s="30" customFormat="1" ht="15" customHeight="1">
      <c r="A37" s="6"/>
      <c r="B37" s="26"/>
      <c r="C37" s="6"/>
      <c r="D37" s="16"/>
      <c r="E37" s="7"/>
      <c r="F37" s="7"/>
      <c r="G37" s="7"/>
      <c r="H37" s="7"/>
      <c r="I37" s="6"/>
      <c r="J37" s="6"/>
      <c r="K37" s="6"/>
      <c r="L37" s="6"/>
      <c r="M37" s="6"/>
      <c r="N37" s="6"/>
      <c r="O37" s="26"/>
    </row>
    <row r="38" spans="1:15" s="30" customFormat="1" ht="15" customHeight="1">
      <c r="A38" s="6"/>
      <c r="B38" s="26"/>
      <c r="C38" s="6"/>
      <c r="D38" s="16"/>
      <c r="E38" s="7"/>
      <c r="F38" s="7"/>
      <c r="G38" s="7"/>
      <c r="H38" s="7"/>
      <c r="I38" s="6"/>
      <c r="J38" s="6"/>
      <c r="K38" s="6"/>
      <c r="L38" s="6"/>
      <c r="M38" s="6"/>
      <c r="N38" s="6"/>
      <c r="O38" s="26"/>
    </row>
  </sheetData>
  <sheetProtection/>
  <mergeCells count="3">
    <mergeCell ref="A1:N1"/>
    <mergeCell ref="A5:N5"/>
    <mergeCell ref="A6:N6"/>
  </mergeCells>
  <printOptions horizontalCentered="1"/>
  <pageMargins left="0.1968503937007874" right="0.1968503937007874" top="0.83" bottom="0.1968503937007874" header="0.15748031496062992" footer="0.196850393700787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zoomScalePageLayoutView="0" workbookViewId="0" topLeftCell="A2">
      <selection activeCell="A1" sqref="A1:N20"/>
    </sheetView>
  </sheetViews>
  <sheetFormatPr defaultColWidth="9.140625" defaultRowHeight="12.75"/>
  <cols>
    <col min="1" max="1" width="4.8515625" style="6" customWidth="1"/>
    <col min="2" max="2" width="5.7109375" style="1" customWidth="1"/>
    <col min="3" max="3" width="22.28125" style="6" bestFit="1" customWidth="1"/>
    <col min="4" max="4" width="10.140625" style="16" bestFit="1" customWidth="1"/>
    <col min="5" max="5" width="21.8515625" style="7" bestFit="1" customWidth="1"/>
    <col min="6" max="8" width="8.7109375" style="7" customWidth="1"/>
    <col min="9" max="9" width="9.28125" style="6" customWidth="1"/>
    <col min="10" max="12" width="8.7109375" style="6" customWidth="1"/>
    <col min="13" max="13" width="8.8515625" style="6" customWidth="1"/>
    <col min="14" max="14" width="9.28125" style="6" customWidth="1"/>
    <col min="15" max="15" width="9.140625" style="1" customWidth="1"/>
    <col min="16" max="16384" width="9.140625" style="17" customWidth="1"/>
  </cols>
  <sheetData>
    <row r="1" spans="1:15" s="56" customFormat="1" ht="23.25" customHeight="1">
      <c r="A1" s="161" t="s">
        <v>2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0"/>
    </row>
    <row r="2" spans="1:14" s="61" customFormat="1" ht="20.25">
      <c r="A2" s="57"/>
      <c r="B2" s="58"/>
      <c r="C2" s="57"/>
      <c r="D2" s="57"/>
      <c r="E2" s="59"/>
      <c r="F2" s="60"/>
      <c r="G2" s="60"/>
      <c r="H2" s="60"/>
      <c r="I2" s="57"/>
      <c r="J2" s="57"/>
      <c r="K2" s="57"/>
      <c r="L2" s="57"/>
      <c r="M2" s="57"/>
      <c r="N2" s="57"/>
    </row>
    <row r="3" spans="1:14" s="61" customFormat="1" ht="20.25">
      <c r="A3" s="57"/>
      <c r="B3" s="40" t="s">
        <v>3</v>
      </c>
      <c r="C3" s="35"/>
      <c r="D3" s="57"/>
      <c r="E3" s="59"/>
      <c r="F3" s="60"/>
      <c r="G3" s="60"/>
      <c r="H3" s="60"/>
      <c r="I3" s="57"/>
      <c r="J3" s="57"/>
      <c r="K3" s="57"/>
      <c r="L3" s="34"/>
      <c r="M3" s="35"/>
      <c r="N3" s="35"/>
    </row>
    <row r="4" spans="1:14" s="61" customFormat="1" ht="20.25">
      <c r="A4" s="57"/>
      <c r="B4" s="117" t="s">
        <v>21</v>
      </c>
      <c r="C4" s="46"/>
      <c r="D4" s="57"/>
      <c r="E4" s="59"/>
      <c r="F4" s="60"/>
      <c r="G4" s="60"/>
      <c r="H4" s="60"/>
      <c r="I4" s="57"/>
      <c r="J4" s="57"/>
      <c r="K4" s="57"/>
      <c r="L4" s="34"/>
      <c r="M4" s="35"/>
      <c r="N4" s="35"/>
    </row>
    <row r="5" spans="1:15" s="18" customFormat="1" ht="21">
      <c r="A5" s="173" t="s">
        <v>13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43"/>
    </row>
    <row r="6" spans="1:14" s="18" customFormat="1" ht="21" customHeight="1">
      <c r="A6" s="162" t="s">
        <v>23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</row>
    <row r="7" spans="2:15" ht="15.75">
      <c r="B7" s="6"/>
      <c r="C7" s="19"/>
      <c r="D7" s="6"/>
      <c r="E7" s="6"/>
      <c r="I7" s="7"/>
      <c r="K7" s="1"/>
      <c r="L7" s="12"/>
      <c r="O7" s="6"/>
    </row>
    <row r="8" spans="1:14" s="20" customFormat="1" ht="30" customHeight="1" thickBot="1">
      <c r="A8" s="65"/>
      <c r="B8" s="66" t="s">
        <v>5</v>
      </c>
      <c r="C8" s="66" t="s">
        <v>6</v>
      </c>
      <c r="D8" s="66" t="s">
        <v>7</v>
      </c>
      <c r="E8" s="67" t="s">
        <v>8</v>
      </c>
      <c r="F8" s="66">
        <v>1</v>
      </c>
      <c r="G8" s="66">
        <v>2</v>
      </c>
      <c r="H8" s="66" t="s">
        <v>0</v>
      </c>
      <c r="I8" s="66"/>
      <c r="J8" s="66"/>
      <c r="K8" s="66"/>
      <c r="L8" s="66"/>
      <c r="M8" s="66" t="s">
        <v>9</v>
      </c>
      <c r="N8" s="66" t="s">
        <v>10</v>
      </c>
    </row>
    <row r="9" spans="1:15" s="21" customFormat="1" ht="15" customHeight="1" thickTop="1">
      <c r="A9" s="53">
        <v>1</v>
      </c>
      <c r="B9" s="70">
        <v>8</v>
      </c>
      <c r="C9" s="152" t="s">
        <v>31</v>
      </c>
      <c r="D9" s="153">
        <v>36256</v>
      </c>
      <c r="E9" s="151" t="s">
        <v>16</v>
      </c>
      <c r="F9" s="82">
        <v>5.33</v>
      </c>
      <c r="G9" s="82" t="s">
        <v>37</v>
      </c>
      <c r="H9" s="82" t="s">
        <v>37</v>
      </c>
      <c r="I9" s="63"/>
      <c r="J9" s="63"/>
      <c r="K9" s="63"/>
      <c r="L9" s="63"/>
      <c r="M9" s="62">
        <f aca="true" t="shared" si="0" ref="M9:M20">MAX(F9:H9)</f>
        <v>5.33</v>
      </c>
      <c r="N9" s="83">
        <f aca="true" t="shared" si="1" ref="N9:N20">IF(ISBLANK(M9),"",INT(0.188807*(M9*100-210)^1.41))</f>
        <v>651</v>
      </c>
      <c r="O9" s="26"/>
    </row>
    <row r="10" spans="1:15" s="21" customFormat="1" ht="15" customHeight="1">
      <c r="A10" s="54">
        <v>2</v>
      </c>
      <c r="B10" s="70">
        <v>2</v>
      </c>
      <c r="C10" s="120" t="s">
        <v>25</v>
      </c>
      <c r="D10" s="150">
        <v>36099</v>
      </c>
      <c r="E10" s="151" t="s">
        <v>15</v>
      </c>
      <c r="F10" s="82">
        <v>5.19</v>
      </c>
      <c r="G10" s="82">
        <v>5.28</v>
      </c>
      <c r="H10" s="82">
        <v>5.25</v>
      </c>
      <c r="I10" s="52"/>
      <c r="J10" s="52"/>
      <c r="K10" s="52"/>
      <c r="L10" s="52"/>
      <c r="M10" s="62">
        <f t="shared" si="0"/>
        <v>5.28</v>
      </c>
      <c r="N10" s="83">
        <f t="shared" si="1"/>
        <v>637</v>
      </c>
      <c r="O10" s="30"/>
    </row>
    <row r="11" spans="1:15" s="31" customFormat="1" ht="15" customHeight="1">
      <c r="A11" s="53">
        <v>3</v>
      </c>
      <c r="B11" s="70">
        <v>5</v>
      </c>
      <c r="C11" s="145" t="s">
        <v>28</v>
      </c>
      <c r="D11" s="153">
        <v>36327</v>
      </c>
      <c r="E11" s="151" t="s">
        <v>16</v>
      </c>
      <c r="F11" s="82">
        <v>5.28</v>
      </c>
      <c r="G11" s="82" t="s">
        <v>37</v>
      </c>
      <c r="H11" s="82">
        <v>3.77</v>
      </c>
      <c r="I11" s="52"/>
      <c r="J11" s="52"/>
      <c r="K11" s="52"/>
      <c r="L11" s="52"/>
      <c r="M11" s="62">
        <f t="shared" si="0"/>
        <v>5.28</v>
      </c>
      <c r="N11" s="83">
        <f t="shared" si="1"/>
        <v>637</v>
      </c>
      <c r="O11" s="21"/>
    </row>
    <row r="12" spans="1:15" s="21" customFormat="1" ht="15" customHeight="1">
      <c r="A12" s="53">
        <v>4</v>
      </c>
      <c r="B12" s="70">
        <v>6</v>
      </c>
      <c r="C12" s="152" t="s">
        <v>29</v>
      </c>
      <c r="D12" s="153">
        <v>36025</v>
      </c>
      <c r="E12" s="151" t="s">
        <v>16</v>
      </c>
      <c r="F12" s="82">
        <v>5.02</v>
      </c>
      <c r="G12" s="82">
        <v>5.25</v>
      </c>
      <c r="H12" s="82">
        <v>5.17</v>
      </c>
      <c r="I12" s="64"/>
      <c r="J12" s="64"/>
      <c r="K12" s="64"/>
      <c r="L12" s="64"/>
      <c r="M12" s="62">
        <f t="shared" si="0"/>
        <v>5.25</v>
      </c>
      <c r="N12" s="83">
        <f t="shared" si="1"/>
        <v>628</v>
      </c>
      <c r="O12" s="30"/>
    </row>
    <row r="13" spans="1:15" s="30" customFormat="1" ht="15" customHeight="1">
      <c r="A13" s="54">
        <v>5</v>
      </c>
      <c r="B13" s="70">
        <v>1</v>
      </c>
      <c r="C13" s="120" t="s">
        <v>24</v>
      </c>
      <c r="D13" s="150">
        <v>36417</v>
      </c>
      <c r="E13" s="151" t="s">
        <v>15</v>
      </c>
      <c r="F13" s="82" t="s">
        <v>37</v>
      </c>
      <c r="G13" s="82">
        <v>5.25</v>
      </c>
      <c r="H13" s="82">
        <v>5.11</v>
      </c>
      <c r="I13" s="52"/>
      <c r="J13" s="52"/>
      <c r="K13" s="52"/>
      <c r="L13" s="52"/>
      <c r="M13" s="62">
        <f t="shared" si="0"/>
        <v>5.25</v>
      </c>
      <c r="N13" s="83">
        <f t="shared" si="1"/>
        <v>628</v>
      </c>
      <c r="O13" s="31"/>
    </row>
    <row r="14" spans="1:15" s="21" customFormat="1" ht="15" customHeight="1">
      <c r="A14" s="53">
        <v>6</v>
      </c>
      <c r="B14" s="70">
        <v>7</v>
      </c>
      <c r="C14" s="152" t="s">
        <v>30</v>
      </c>
      <c r="D14" s="153">
        <v>36064</v>
      </c>
      <c r="E14" s="151" t="s">
        <v>16</v>
      </c>
      <c r="F14" s="82" t="s">
        <v>37</v>
      </c>
      <c r="G14" s="82">
        <v>5.11</v>
      </c>
      <c r="H14" s="82">
        <v>5.23</v>
      </c>
      <c r="I14" s="63"/>
      <c r="J14" s="63"/>
      <c r="K14" s="63"/>
      <c r="L14" s="63"/>
      <c r="M14" s="62">
        <f t="shared" si="0"/>
        <v>5.23</v>
      </c>
      <c r="N14" s="83">
        <f t="shared" si="1"/>
        <v>623</v>
      </c>
      <c r="O14" s="30"/>
    </row>
    <row r="15" spans="1:15" s="30" customFormat="1" ht="15" customHeight="1">
      <c r="A15" s="53">
        <v>7</v>
      </c>
      <c r="B15" s="70">
        <v>9</v>
      </c>
      <c r="C15" s="152" t="s">
        <v>35</v>
      </c>
      <c r="D15" s="153">
        <v>36786</v>
      </c>
      <c r="E15" s="151" t="s">
        <v>14</v>
      </c>
      <c r="F15" s="82" t="s">
        <v>37</v>
      </c>
      <c r="G15" s="82">
        <v>4.96</v>
      </c>
      <c r="H15" s="82">
        <v>5.23</v>
      </c>
      <c r="I15" s="63"/>
      <c r="J15" s="63"/>
      <c r="K15" s="63"/>
      <c r="L15" s="63"/>
      <c r="M15" s="62">
        <f t="shared" si="0"/>
        <v>5.23</v>
      </c>
      <c r="N15" s="83">
        <f t="shared" si="1"/>
        <v>623</v>
      </c>
      <c r="O15" s="21"/>
    </row>
    <row r="16" spans="1:15" s="21" customFormat="1" ht="15" customHeight="1">
      <c r="A16" s="54">
        <v>8</v>
      </c>
      <c r="B16" s="70">
        <v>11</v>
      </c>
      <c r="C16" s="152" t="s">
        <v>33</v>
      </c>
      <c r="D16" s="153">
        <v>35962</v>
      </c>
      <c r="E16" s="151" t="s">
        <v>14</v>
      </c>
      <c r="F16" s="82" t="s">
        <v>37</v>
      </c>
      <c r="G16" s="82" t="s">
        <v>37</v>
      </c>
      <c r="H16" s="82">
        <v>4.96</v>
      </c>
      <c r="I16" s="63"/>
      <c r="J16" s="63"/>
      <c r="K16" s="63"/>
      <c r="L16" s="63"/>
      <c r="M16" s="62">
        <f t="shared" si="0"/>
        <v>4.96</v>
      </c>
      <c r="N16" s="83">
        <f t="shared" si="1"/>
        <v>548</v>
      </c>
      <c r="O16" s="32"/>
    </row>
    <row r="17" spans="1:15" s="30" customFormat="1" ht="15" customHeight="1">
      <c r="A17" s="53">
        <v>9</v>
      </c>
      <c r="B17" s="70">
        <v>10</v>
      </c>
      <c r="C17" s="152" t="s">
        <v>32</v>
      </c>
      <c r="D17" s="153">
        <v>36743</v>
      </c>
      <c r="E17" s="151" t="s">
        <v>14</v>
      </c>
      <c r="F17" s="82">
        <v>4.74</v>
      </c>
      <c r="G17" s="82" t="s">
        <v>37</v>
      </c>
      <c r="H17" s="82" t="s">
        <v>37</v>
      </c>
      <c r="I17" s="52"/>
      <c r="J17" s="52"/>
      <c r="K17" s="52"/>
      <c r="L17" s="52"/>
      <c r="M17" s="62">
        <f t="shared" si="0"/>
        <v>4.74</v>
      </c>
      <c r="N17" s="83">
        <f t="shared" si="1"/>
        <v>490</v>
      </c>
      <c r="O17" s="21"/>
    </row>
    <row r="18" spans="1:15" s="21" customFormat="1" ht="15" customHeight="1">
      <c r="A18" s="53">
        <v>10</v>
      </c>
      <c r="B18" s="70">
        <v>3</v>
      </c>
      <c r="C18" s="120" t="s">
        <v>26</v>
      </c>
      <c r="D18" s="150">
        <v>35821</v>
      </c>
      <c r="E18" s="151" t="s">
        <v>15</v>
      </c>
      <c r="F18" s="82">
        <v>4.35</v>
      </c>
      <c r="G18" s="82">
        <v>4.22</v>
      </c>
      <c r="H18" s="82">
        <v>4.71</v>
      </c>
      <c r="I18" s="63"/>
      <c r="J18" s="63"/>
      <c r="K18" s="63"/>
      <c r="L18" s="63"/>
      <c r="M18" s="62">
        <f t="shared" si="0"/>
        <v>4.71</v>
      </c>
      <c r="N18" s="83">
        <f t="shared" si="1"/>
        <v>482</v>
      </c>
      <c r="O18" s="30"/>
    </row>
    <row r="19" spans="1:15" s="30" customFormat="1" ht="15" customHeight="1">
      <c r="A19" s="54">
        <v>11</v>
      </c>
      <c r="B19" s="154">
        <v>4</v>
      </c>
      <c r="C19" s="122" t="s">
        <v>27</v>
      </c>
      <c r="D19" s="158">
        <v>36187</v>
      </c>
      <c r="E19" s="157" t="s">
        <v>15</v>
      </c>
      <c r="F19" s="82">
        <v>4.48</v>
      </c>
      <c r="G19" s="82">
        <v>4.62</v>
      </c>
      <c r="H19" s="82">
        <v>4.6</v>
      </c>
      <c r="I19" s="52"/>
      <c r="J19" s="52"/>
      <c r="K19" s="52"/>
      <c r="L19" s="52"/>
      <c r="M19" s="62">
        <f t="shared" si="0"/>
        <v>4.62</v>
      </c>
      <c r="N19" s="83">
        <f t="shared" si="1"/>
        <v>459</v>
      </c>
      <c r="O19" s="21"/>
    </row>
    <row r="20" spans="1:15" s="21" customFormat="1" ht="15" customHeight="1">
      <c r="A20" s="53">
        <v>12</v>
      </c>
      <c r="B20" s="70">
        <v>12</v>
      </c>
      <c r="C20" s="152" t="s">
        <v>34</v>
      </c>
      <c r="D20" s="153">
        <v>36689</v>
      </c>
      <c r="E20" s="151" t="s">
        <v>14</v>
      </c>
      <c r="F20" s="82" t="s">
        <v>37</v>
      </c>
      <c r="G20" s="82">
        <v>4.61</v>
      </c>
      <c r="H20" s="82" t="s">
        <v>37</v>
      </c>
      <c r="I20" s="63"/>
      <c r="J20" s="63"/>
      <c r="K20" s="63"/>
      <c r="L20" s="63"/>
      <c r="M20" s="62">
        <f t="shared" si="0"/>
        <v>4.61</v>
      </c>
      <c r="N20" s="83">
        <f t="shared" si="1"/>
        <v>456</v>
      </c>
      <c r="O20" s="32"/>
    </row>
    <row r="21" spans="1:15" s="30" customFormat="1" ht="15" customHeight="1">
      <c r="A21" s="6"/>
      <c r="B21" s="26"/>
      <c r="C21" s="6"/>
      <c r="D21" s="16"/>
      <c r="E21" s="7"/>
      <c r="F21" s="7"/>
      <c r="G21" s="7"/>
      <c r="H21" s="7"/>
      <c r="I21" s="6"/>
      <c r="J21" s="6"/>
      <c r="K21" s="6"/>
      <c r="L21" s="6"/>
      <c r="M21" s="6"/>
      <c r="N21" s="6"/>
      <c r="O21" s="26"/>
    </row>
    <row r="22" spans="1:15" s="30" customFormat="1" ht="15" customHeight="1">
      <c r="A22" s="6"/>
      <c r="B22" s="26"/>
      <c r="C22" s="6"/>
      <c r="D22" s="16"/>
      <c r="E22" s="7"/>
      <c r="F22" s="7"/>
      <c r="G22" s="7"/>
      <c r="H22" s="7"/>
      <c r="I22" s="6"/>
      <c r="J22" s="6"/>
      <c r="K22" s="6"/>
      <c r="L22" s="6"/>
      <c r="M22" s="6"/>
      <c r="N22" s="6"/>
      <c r="O22" s="26"/>
    </row>
    <row r="23" spans="1:15" s="30" customFormat="1" ht="15" customHeight="1">
      <c r="A23" s="6"/>
      <c r="B23" s="26"/>
      <c r="C23" s="6"/>
      <c r="D23" s="16"/>
      <c r="E23" s="7"/>
      <c r="F23" s="7"/>
      <c r="G23" s="7"/>
      <c r="H23" s="7"/>
      <c r="I23" s="6"/>
      <c r="J23" s="6"/>
      <c r="K23" s="6"/>
      <c r="L23" s="6"/>
      <c r="M23" s="6"/>
      <c r="N23" s="6"/>
      <c r="O23" s="26"/>
    </row>
    <row r="24" spans="1:15" s="30" customFormat="1" ht="15" customHeight="1">
      <c r="A24" s="6"/>
      <c r="B24" s="26"/>
      <c r="C24" s="6"/>
      <c r="D24" s="16"/>
      <c r="E24" s="7"/>
      <c r="F24" s="7"/>
      <c r="G24" s="7"/>
      <c r="H24" s="7"/>
      <c r="I24" s="6"/>
      <c r="J24" s="6"/>
      <c r="K24" s="6"/>
      <c r="L24" s="6"/>
      <c r="M24" s="6"/>
      <c r="N24" s="6"/>
      <c r="O24" s="26"/>
    </row>
    <row r="25" spans="1:15" s="30" customFormat="1" ht="15" customHeight="1">
      <c r="A25" s="6"/>
      <c r="B25" s="26"/>
      <c r="C25" s="6"/>
      <c r="D25" s="16"/>
      <c r="E25" s="7"/>
      <c r="F25" s="7"/>
      <c r="G25" s="7"/>
      <c r="H25" s="7"/>
      <c r="I25" s="6"/>
      <c r="J25" s="6"/>
      <c r="K25" s="6"/>
      <c r="L25" s="6"/>
      <c r="M25" s="6"/>
      <c r="N25" s="6"/>
      <c r="O25" s="26"/>
    </row>
    <row r="26" spans="1:15" s="30" customFormat="1" ht="15" customHeight="1">
      <c r="A26" s="6"/>
      <c r="B26" s="26"/>
      <c r="C26" s="6"/>
      <c r="D26" s="16"/>
      <c r="E26" s="7"/>
      <c r="F26" s="7"/>
      <c r="G26" s="7"/>
      <c r="H26" s="7"/>
      <c r="I26" s="6"/>
      <c r="J26" s="6"/>
      <c r="K26" s="6"/>
      <c r="L26" s="6"/>
      <c r="M26" s="6"/>
      <c r="N26" s="6"/>
      <c r="O26" s="26"/>
    </row>
    <row r="27" spans="1:15" s="30" customFormat="1" ht="15" customHeight="1">
      <c r="A27" s="6"/>
      <c r="B27" s="26"/>
      <c r="C27" s="6"/>
      <c r="D27" s="16"/>
      <c r="E27" s="7"/>
      <c r="F27" s="7"/>
      <c r="G27" s="7"/>
      <c r="H27" s="7"/>
      <c r="I27" s="6"/>
      <c r="J27" s="6"/>
      <c r="K27" s="6"/>
      <c r="L27" s="6"/>
      <c r="M27" s="6"/>
      <c r="N27" s="6"/>
      <c r="O27" s="26"/>
    </row>
    <row r="28" spans="1:15" s="30" customFormat="1" ht="15" customHeight="1">
      <c r="A28" s="6"/>
      <c r="B28" s="26"/>
      <c r="C28" s="6"/>
      <c r="D28" s="16"/>
      <c r="E28" s="7"/>
      <c r="F28" s="7"/>
      <c r="G28" s="7"/>
      <c r="H28" s="7"/>
      <c r="I28" s="6"/>
      <c r="J28" s="6"/>
      <c r="K28" s="6"/>
      <c r="L28" s="6"/>
      <c r="M28" s="6"/>
      <c r="N28" s="6"/>
      <c r="O28" s="26"/>
    </row>
    <row r="29" spans="1:15" s="30" customFormat="1" ht="15" customHeight="1">
      <c r="A29" s="6"/>
      <c r="B29" s="26"/>
      <c r="C29" s="6"/>
      <c r="D29" s="16"/>
      <c r="E29" s="7"/>
      <c r="F29" s="7"/>
      <c r="G29" s="7"/>
      <c r="H29" s="7"/>
      <c r="I29" s="6"/>
      <c r="J29" s="6"/>
      <c r="K29" s="6"/>
      <c r="L29" s="6"/>
      <c r="M29" s="6"/>
      <c r="N29" s="6"/>
      <c r="O29" s="26"/>
    </row>
    <row r="30" spans="1:15" s="30" customFormat="1" ht="15" customHeight="1">
      <c r="A30" s="6"/>
      <c r="B30" s="26"/>
      <c r="C30" s="6"/>
      <c r="D30" s="16"/>
      <c r="E30" s="7"/>
      <c r="F30" s="7"/>
      <c r="G30" s="7"/>
      <c r="H30" s="7"/>
      <c r="I30" s="6"/>
      <c r="J30" s="6"/>
      <c r="K30" s="6"/>
      <c r="L30" s="6"/>
      <c r="M30" s="6"/>
      <c r="N30" s="6"/>
      <c r="O30" s="26"/>
    </row>
    <row r="31" spans="1:15" s="30" customFormat="1" ht="15" customHeight="1">
      <c r="A31" s="6"/>
      <c r="B31" s="26"/>
      <c r="C31" s="6"/>
      <c r="D31" s="16"/>
      <c r="E31" s="7"/>
      <c r="F31" s="7"/>
      <c r="G31" s="7"/>
      <c r="H31" s="7"/>
      <c r="I31" s="6"/>
      <c r="J31" s="6"/>
      <c r="K31" s="6"/>
      <c r="L31" s="6"/>
      <c r="M31" s="6"/>
      <c r="N31" s="6"/>
      <c r="O31" s="26"/>
    </row>
    <row r="32" spans="1:15" s="30" customFormat="1" ht="15" customHeight="1">
      <c r="A32" s="6"/>
      <c r="B32" s="26"/>
      <c r="C32" s="6"/>
      <c r="D32" s="16"/>
      <c r="E32" s="7"/>
      <c r="F32" s="7"/>
      <c r="G32" s="7"/>
      <c r="H32" s="7"/>
      <c r="I32" s="6"/>
      <c r="J32" s="6"/>
      <c r="K32" s="6"/>
      <c r="L32" s="6"/>
      <c r="M32" s="6"/>
      <c r="N32" s="6"/>
      <c r="O32" s="26"/>
    </row>
    <row r="33" spans="1:15" s="30" customFormat="1" ht="15" customHeight="1">
      <c r="A33" s="6"/>
      <c r="B33" s="26"/>
      <c r="C33" s="6"/>
      <c r="D33" s="16"/>
      <c r="E33" s="7"/>
      <c r="F33" s="7"/>
      <c r="G33" s="7"/>
      <c r="H33" s="7"/>
      <c r="I33" s="6"/>
      <c r="J33" s="6"/>
      <c r="K33" s="6"/>
      <c r="L33" s="6"/>
      <c r="M33" s="6"/>
      <c r="N33" s="6"/>
      <c r="O33" s="26"/>
    </row>
    <row r="34" spans="1:15" s="30" customFormat="1" ht="15" customHeight="1">
      <c r="A34" s="6"/>
      <c r="B34" s="26"/>
      <c r="C34" s="6"/>
      <c r="D34" s="16"/>
      <c r="E34" s="7"/>
      <c r="F34" s="7"/>
      <c r="G34" s="7"/>
      <c r="H34" s="7"/>
      <c r="I34" s="6"/>
      <c r="J34" s="6"/>
      <c r="K34" s="6"/>
      <c r="L34" s="6"/>
      <c r="M34" s="6"/>
      <c r="N34" s="6"/>
      <c r="O34" s="26"/>
    </row>
    <row r="35" spans="1:15" s="30" customFormat="1" ht="15" customHeight="1">
      <c r="A35" s="6"/>
      <c r="B35" s="26"/>
      <c r="C35" s="6"/>
      <c r="D35" s="16"/>
      <c r="E35" s="7"/>
      <c r="F35" s="7"/>
      <c r="G35" s="7"/>
      <c r="H35" s="7"/>
      <c r="I35" s="6"/>
      <c r="J35" s="6"/>
      <c r="K35" s="6"/>
      <c r="L35" s="6"/>
      <c r="M35" s="6"/>
      <c r="N35" s="6"/>
      <c r="O35" s="26"/>
    </row>
    <row r="36" spans="1:15" s="30" customFormat="1" ht="15" customHeight="1">
      <c r="A36" s="6"/>
      <c r="B36" s="26"/>
      <c r="C36" s="6"/>
      <c r="D36" s="16"/>
      <c r="E36" s="7"/>
      <c r="F36" s="7"/>
      <c r="G36" s="7"/>
      <c r="H36" s="7"/>
      <c r="I36" s="6"/>
      <c r="J36" s="6"/>
      <c r="K36" s="6"/>
      <c r="L36" s="6"/>
      <c r="M36" s="6"/>
      <c r="N36" s="6"/>
      <c r="O36" s="26"/>
    </row>
    <row r="37" spans="1:15" s="30" customFormat="1" ht="15" customHeight="1">
      <c r="A37" s="6"/>
      <c r="B37" s="26"/>
      <c r="C37" s="6"/>
      <c r="D37" s="16"/>
      <c r="E37" s="7"/>
      <c r="F37" s="7"/>
      <c r="G37" s="7"/>
      <c r="H37" s="7"/>
      <c r="I37" s="6"/>
      <c r="J37" s="6"/>
      <c r="K37" s="6"/>
      <c r="L37" s="6"/>
      <c r="M37" s="6"/>
      <c r="N37" s="6"/>
      <c r="O37" s="26"/>
    </row>
    <row r="38" spans="1:15" s="30" customFormat="1" ht="15" customHeight="1">
      <c r="A38" s="6"/>
      <c r="B38" s="26"/>
      <c r="C38" s="6"/>
      <c r="D38" s="16"/>
      <c r="E38" s="7"/>
      <c r="F38" s="7"/>
      <c r="G38" s="7"/>
      <c r="H38" s="7"/>
      <c r="I38" s="6"/>
      <c r="J38" s="6"/>
      <c r="K38" s="6"/>
      <c r="L38" s="6"/>
      <c r="M38" s="6"/>
      <c r="N38" s="6"/>
      <c r="O38" s="26"/>
    </row>
  </sheetData>
  <sheetProtection/>
  <mergeCells count="3">
    <mergeCell ref="A1:N1"/>
    <mergeCell ref="A5:N5"/>
    <mergeCell ref="A6:N6"/>
  </mergeCells>
  <printOptions horizontalCentered="1"/>
  <pageMargins left="0.1968503937007874" right="0.1968503937007874" top="0.83" bottom="0.1968503937007874" header="0.15748031496062992" footer="0.196850393700787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zoomScalePageLayoutView="0" workbookViewId="0" topLeftCell="A7">
      <selection activeCell="A23" sqref="A23:IV23"/>
    </sheetView>
  </sheetViews>
  <sheetFormatPr defaultColWidth="9.140625" defaultRowHeight="12.75"/>
  <cols>
    <col min="1" max="1" width="3.8515625" style="3" customWidth="1"/>
    <col min="2" max="2" width="5.28125" style="4" customWidth="1"/>
    <col min="3" max="3" width="22.421875" style="5" bestFit="1" customWidth="1"/>
    <col min="4" max="4" width="10.140625" style="16" bestFit="1" customWidth="1"/>
    <col min="5" max="5" width="24.00390625" style="5" bestFit="1" customWidth="1"/>
    <col min="6" max="6" width="8.7109375" style="7" customWidth="1"/>
    <col min="7" max="9" width="8.7109375" style="6" customWidth="1"/>
    <col min="10" max="10" width="5.8515625" style="1" customWidth="1"/>
    <col min="11" max="11" width="9.421875" style="1" bestFit="1" customWidth="1"/>
    <col min="12" max="16384" width="9.140625" style="1" customWidth="1"/>
  </cols>
  <sheetData>
    <row r="1" spans="1:14" ht="22.5">
      <c r="A1" s="161" t="s">
        <v>2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33"/>
      <c r="M1" s="33"/>
      <c r="N1" s="33"/>
    </row>
    <row r="2" spans="1:11" ht="20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4:12" ht="18.75" customHeight="1">
      <c r="D3" s="6"/>
      <c r="L3" s="8"/>
    </row>
    <row r="4" spans="2:12" ht="18.75">
      <c r="B4" s="40"/>
      <c r="C4" s="40" t="s">
        <v>3</v>
      </c>
      <c r="D4" s="6"/>
      <c r="E4" s="9"/>
      <c r="G4" s="34"/>
      <c r="H4" s="35"/>
      <c r="I4" s="35"/>
      <c r="J4" s="35"/>
      <c r="L4" s="8"/>
    </row>
    <row r="5" spans="2:10" ht="18.75">
      <c r="B5" s="40"/>
      <c r="C5" s="117" t="s">
        <v>21</v>
      </c>
      <c r="D5" s="6"/>
      <c r="E5" s="9"/>
      <c r="G5" s="34"/>
      <c r="H5" s="35"/>
      <c r="I5" s="35"/>
      <c r="J5" s="35"/>
    </row>
    <row r="6" spans="4:5" ht="18.75">
      <c r="D6" s="6"/>
      <c r="E6" s="9"/>
    </row>
    <row r="7" spans="1:11" s="10" customFormat="1" ht="18.75" customHeight="1">
      <c r="A7" s="162" t="s">
        <v>1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</row>
    <row r="8" spans="1:11" s="10" customFormat="1" ht="18.75" customHeight="1">
      <c r="A8" s="162" t="s">
        <v>23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</row>
    <row r="9" spans="1:11" s="10" customFormat="1" ht="18.75" customHeight="1">
      <c r="A9" s="11"/>
      <c r="B9" s="11"/>
      <c r="C9" s="11"/>
      <c r="D9" s="11"/>
      <c r="E9" s="11"/>
      <c r="F9" s="11"/>
      <c r="G9" s="11"/>
      <c r="H9" s="12"/>
      <c r="I9" s="11"/>
      <c r="K9" s="42">
        <v>1.1574074074074073E-05</v>
      </c>
    </row>
    <row r="10" spans="1:11" s="10" customFormat="1" ht="29.25" customHeight="1">
      <c r="A10" s="38"/>
      <c r="B10" s="36" t="s">
        <v>5</v>
      </c>
      <c r="C10" s="36" t="s">
        <v>6</v>
      </c>
      <c r="D10" s="36" t="s">
        <v>7</v>
      </c>
      <c r="E10" s="37" t="s">
        <v>8</v>
      </c>
      <c r="F10" s="36"/>
      <c r="G10" s="36"/>
      <c r="H10" s="36"/>
      <c r="I10" s="36" t="s">
        <v>9</v>
      </c>
      <c r="J10" s="36"/>
      <c r="K10" s="36" t="s">
        <v>10</v>
      </c>
    </row>
    <row r="11" spans="1:11" s="13" customFormat="1" ht="15" customHeight="1">
      <c r="A11" s="53">
        <v>1</v>
      </c>
      <c r="B11" s="70">
        <v>5</v>
      </c>
      <c r="C11" s="152" t="s">
        <v>28</v>
      </c>
      <c r="D11" s="153">
        <v>36327</v>
      </c>
      <c r="E11" s="151" t="s">
        <v>16</v>
      </c>
      <c r="F11" s="14"/>
      <c r="G11" s="15"/>
      <c r="H11" s="15"/>
      <c r="I11" s="41">
        <v>0.0016968750000000002</v>
      </c>
      <c r="J11" s="15"/>
      <c r="K11" s="39">
        <f>IF(ISBLANK(I11),"",INT(0.11193*(254-(I11/K$9))^1.88))</f>
        <v>736</v>
      </c>
    </row>
    <row r="12" spans="1:11" s="13" customFormat="1" ht="15" customHeight="1">
      <c r="A12" s="54">
        <v>2</v>
      </c>
      <c r="B12" s="70">
        <v>1</v>
      </c>
      <c r="C12" s="120" t="s">
        <v>24</v>
      </c>
      <c r="D12" s="150">
        <v>36417</v>
      </c>
      <c r="E12" s="151" t="s">
        <v>15</v>
      </c>
      <c r="F12" s="14"/>
      <c r="G12" s="15"/>
      <c r="H12" s="15"/>
      <c r="I12" s="41">
        <v>0.0017596064814814816</v>
      </c>
      <c r="J12" s="15"/>
      <c r="K12" s="39">
        <f>IF(ISBLANK(I12),"",INT(0.11193*(254-(I12/K$9))^1.88))</f>
        <v>668</v>
      </c>
    </row>
    <row r="13" spans="1:11" s="13" customFormat="1" ht="15" customHeight="1">
      <c r="A13" s="53">
        <v>3</v>
      </c>
      <c r="B13" s="70">
        <v>8</v>
      </c>
      <c r="C13" s="145" t="s">
        <v>31</v>
      </c>
      <c r="D13" s="153">
        <v>36256</v>
      </c>
      <c r="E13" s="151" t="s">
        <v>16</v>
      </c>
      <c r="F13" s="14"/>
      <c r="G13" s="15"/>
      <c r="H13" s="15"/>
      <c r="I13" s="41">
        <v>0.0018097222222222221</v>
      </c>
      <c r="J13" s="15"/>
      <c r="K13" s="39">
        <f>IF(ISBLANK(I13),"",INT(0.11193*(254-(I13/K$9))^1.88))</f>
        <v>615</v>
      </c>
    </row>
    <row r="14" spans="1:11" s="13" customFormat="1" ht="15" customHeight="1">
      <c r="A14" s="54">
        <v>4</v>
      </c>
      <c r="B14" s="70">
        <v>2</v>
      </c>
      <c r="C14" s="120" t="s">
        <v>25</v>
      </c>
      <c r="D14" s="150">
        <v>36099</v>
      </c>
      <c r="E14" s="151" t="s">
        <v>15</v>
      </c>
      <c r="F14" s="14"/>
      <c r="G14" s="15"/>
      <c r="H14" s="15"/>
      <c r="I14" s="41">
        <v>0.001814236111111111</v>
      </c>
      <c r="J14" s="15"/>
      <c r="K14" s="39">
        <f>IF(ISBLANK(I14),"",INT(0.11193*(254-(I14/K$9))^1.88))</f>
        <v>611</v>
      </c>
    </row>
    <row r="15" spans="1:11" s="13" customFormat="1" ht="15" customHeight="1">
      <c r="A15" s="53">
        <v>5</v>
      </c>
      <c r="B15" s="70">
        <v>7</v>
      </c>
      <c r="C15" s="152" t="s">
        <v>30</v>
      </c>
      <c r="D15" s="153">
        <v>36064</v>
      </c>
      <c r="E15" s="151" t="s">
        <v>16</v>
      </c>
      <c r="F15" s="14"/>
      <c r="G15" s="15"/>
      <c r="H15" s="15"/>
      <c r="I15" s="41">
        <v>0.0018163194444444444</v>
      </c>
      <c r="J15" s="15"/>
      <c r="K15" s="39">
        <f>IF(ISBLANK(I15),"",INT(0.11193*(254-(I15/K$9))^1.88))</f>
        <v>609</v>
      </c>
    </row>
    <row r="16" spans="1:11" s="13" customFormat="1" ht="15" customHeight="1">
      <c r="A16" s="53">
        <v>6</v>
      </c>
      <c r="B16" s="70">
        <v>10</v>
      </c>
      <c r="C16" s="152" t="s">
        <v>32</v>
      </c>
      <c r="D16" s="153">
        <v>36743</v>
      </c>
      <c r="E16" s="151" t="s">
        <v>14</v>
      </c>
      <c r="F16" s="14"/>
      <c r="G16" s="15"/>
      <c r="H16" s="15"/>
      <c r="I16" s="41">
        <v>0.001948263888888889</v>
      </c>
      <c r="J16" s="15"/>
      <c r="K16" s="39">
        <f>IF(ISBLANK(I16),"",INT(0.11193*(254-(I16/K$9))^1.88))</f>
        <v>481</v>
      </c>
    </row>
    <row r="17" spans="1:11" s="13" customFormat="1" ht="15" customHeight="1">
      <c r="A17" s="54">
        <v>7</v>
      </c>
      <c r="B17" s="154">
        <v>9</v>
      </c>
      <c r="C17" s="152" t="s">
        <v>35</v>
      </c>
      <c r="D17" s="153">
        <v>36786</v>
      </c>
      <c r="E17" s="151" t="s">
        <v>14</v>
      </c>
      <c r="F17" s="14"/>
      <c r="G17" s="15"/>
      <c r="H17" s="15"/>
      <c r="I17" s="41">
        <v>0.00196875</v>
      </c>
      <c r="J17" s="15"/>
      <c r="K17" s="39">
        <f>IF(ISBLANK(I17),"",INT(0.11193*(254-(I17/K$9))^1.88))</f>
        <v>463</v>
      </c>
    </row>
    <row r="18" spans="1:11" s="13" customFormat="1" ht="15.75" customHeight="1">
      <c r="A18" s="53">
        <v>8</v>
      </c>
      <c r="B18" s="70">
        <v>6</v>
      </c>
      <c r="C18" s="152" t="s">
        <v>29</v>
      </c>
      <c r="D18" s="153">
        <v>36025</v>
      </c>
      <c r="E18" s="151" t="s">
        <v>16</v>
      </c>
      <c r="F18" s="14"/>
      <c r="G18" s="15"/>
      <c r="H18" s="15"/>
      <c r="I18" s="41">
        <v>0.001998958333333333</v>
      </c>
      <c r="J18" s="15"/>
      <c r="K18" s="39">
        <f>IF(ISBLANK(I18),"",INT(0.11193*(254-(I18/K$9))^1.88))</f>
        <v>436</v>
      </c>
    </row>
    <row r="19" spans="1:11" s="13" customFormat="1" ht="15" customHeight="1">
      <c r="A19" s="54">
        <v>9</v>
      </c>
      <c r="B19" s="70">
        <v>12</v>
      </c>
      <c r="C19" s="152" t="s">
        <v>34</v>
      </c>
      <c r="D19" s="153">
        <v>36689</v>
      </c>
      <c r="E19" s="151" t="s">
        <v>14</v>
      </c>
      <c r="F19" s="14"/>
      <c r="G19" s="15"/>
      <c r="H19" s="15"/>
      <c r="I19" s="41">
        <v>0.0020240740740740744</v>
      </c>
      <c r="J19" s="15"/>
      <c r="K19" s="39">
        <f>IF(ISBLANK(I19),"",INT(0.11193*(254-(I19/K$9))^1.88))</f>
        <v>414</v>
      </c>
    </row>
    <row r="20" spans="1:11" s="13" customFormat="1" ht="15" customHeight="1">
      <c r="A20" s="53">
        <v>10</v>
      </c>
      <c r="B20" s="70">
        <v>3</v>
      </c>
      <c r="C20" s="120" t="s">
        <v>26</v>
      </c>
      <c r="D20" s="150">
        <v>35821</v>
      </c>
      <c r="E20" s="151" t="s">
        <v>15</v>
      </c>
      <c r="F20" s="14"/>
      <c r="G20" s="15"/>
      <c r="H20" s="15"/>
      <c r="I20" s="41">
        <v>0.002031712962962963</v>
      </c>
      <c r="J20" s="15"/>
      <c r="K20" s="39">
        <f>IF(ISBLANK(I20),"",INT(0.11193*(254-(I20/K$9))^1.88))</f>
        <v>408</v>
      </c>
    </row>
    <row r="21" spans="1:11" s="13" customFormat="1" ht="15" customHeight="1">
      <c r="A21" s="53">
        <v>11</v>
      </c>
      <c r="B21" s="70">
        <v>11</v>
      </c>
      <c r="C21" s="152" t="s">
        <v>33</v>
      </c>
      <c r="D21" s="153">
        <v>35962</v>
      </c>
      <c r="E21" s="151" t="s">
        <v>14</v>
      </c>
      <c r="F21" s="14"/>
      <c r="G21" s="15"/>
      <c r="H21" s="15"/>
      <c r="I21" s="41">
        <v>0.0020336805555555555</v>
      </c>
      <c r="J21" s="15"/>
      <c r="K21" s="39">
        <f>IF(ISBLANK(I21),"",INT(0.11193*(254-(I21/K$9))^1.88))</f>
        <v>406</v>
      </c>
    </row>
    <row r="22" spans="1:11" s="13" customFormat="1" ht="15.75" customHeight="1">
      <c r="A22" s="54">
        <v>12</v>
      </c>
      <c r="B22" s="154">
        <v>4</v>
      </c>
      <c r="C22" s="122" t="s">
        <v>27</v>
      </c>
      <c r="D22" s="158">
        <v>36187</v>
      </c>
      <c r="E22" s="157" t="s">
        <v>15</v>
      </c>
      <c r="F22" s="14"/>
      <c r="G22" s="15"/>
      <c r="H22" s="15"/>
      <c r="I22" s="41">
        <v>0.0020465277777777778</v>
      </c>
      <c r="J22" s="15"/>
      <c r="K22" s="39">
        <f>IF(ISBLANK(I22),"",INT(0.11193*(254-(I22/K$9))^1.88))</f>
        <v>395</v>
      </c>
    </row>
    <row r="23" spans="1:11" s="13" customFormat="1" ht="15" customHeight="1">
      <c r="A23" s="53"/>
      <c r="B23" s="119"/>
      <c r="C23" s="120"/>
      <c r="D23" s="121"/>
      <c r="E23" s="124"/>
      <c r="F23" s="14"/>
      <c r="G23" s="15"/>
      <c r="H23" s="15"/>
      <c r="I23" s="41"/>
      <c r="J23" s="15"/>
      <c r="K23" s="39">
        <f>IF(ISBLANK(I23),"",INT(0.11193*(254-(I23/K$9))^1.88))</f>
      </c>
    </row>
  </sheetData>
  <sheetProtection/>
  <mergeCells count="3">
    <mergeCell ref="A1:K1"/>
    <mergeCell ref="A8:K8"/>
    <mergeCell ref="A7:K7"/>
  </mergeCells>
  <printOptions horizontalCentered="1"/>
  <pageMargins left="0.1968503937007874" right="0.1968503937007874" top="0.3937007874015748" bottom="0.1968503937007874" header="0.15748031496062992" footer="0.1968503937007874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2015-01-11T14:39:38Z</cp:lastPrinted>
  <dcterms:created xsi:type="dcterms:W3CDTF">2008-02-21T13:44:37Z</dcterms:created>
  <dcterms:modified xsi:type="dcterms:W3CDTF">2015-01-11T14:39:48Z</dcterms:modified>
  <cp:category/>
  <cp:version/>
  <cp:contentType/>
  <cp:contentStatus/>
</cp:coreProperties>
</file>